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showInkAnnotation="0"/>
  <mc:AlternateContent xmlns:mc="http://schemas.openxmlformats.org/markup-compatibility/2006">
    <mc:Choice Requires="x15">
      <x15ac:absPath xmlns:x15ac="http://schemas.microsoft.com/office/spreadsheetml/2010/11/ac" url="D:\05 aMZPiMRP\!01_SIWZ\Zadanie 1 D.II NOWE MZP I MRP Z WORP\"/>
    </mc:Choice>
  </mc:AlternateContent>
  <xr:revisionPtr revIDLastSave="0" documentId="13_ncr:1_{936E2FB4-3445-47D5-836B-76D697E6AFA1}" xr6:coauthVersionLast="36" xr6:coauthVersionMax="43" xr10:uidLastSave="{00000000-0000-0000-0000-000000000000}"/>
  <bookViews>
    <workbookView xWindow="0" yWindow="465" windowWidth="28800" windowHeight="16200" tabRatio="597" xr2:uid="{00000000-000D-0000-FFFF-FFFF00000000}"/>
  </bookViews>
  <sheets>
    <sheet name="Zestawienie produktów zad 1 DII" sheetId="16" r:id="rId1"/>
    <sheet name="swieta" sheetId="13" r:id="rId2"/>
    <sheet name="Zaawansowanie %-old" sheetId="11" state="hidden" r:id="rId3"/>
  </sheets>
  <definedNames>
    <definedName name="_xlnm._FilterDatabase" localSheetId="0">'Zestawienie produktów zad 1 DII'!$A$2:$Q$47</definedName>
    <definedName name="harmPZRP" localSheetId="0">#REF!</definedName>
    <definedName name="harmPZRP">#REF!</definedName>
    <definedName name="harmSOOSPZRP" localSheetId="0">#REF!</definedName>
    <definedName name="harmSOOSPZRP">#REF!</definedName>
    <definedName name="_xlnm.Print_Area" localSheetId="0">'Zestawienie produktów zad 1 DII'!$A$2:$Q$47</definedName>
    <definedName name="Statusy" localSheetId="0">#REF!</definedName>
    <definedName name="Statusy">#REF!</definedName>
    <definedName name="_xlnm.Print_Titles" localSheetId="0">'Zestawienie produktów zad 1 DII'!$2:$2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7" i="16" l="1"/>
  <c r="D47" i="16"/>
  <c r="E14" i="16" l="1"/>
  <c r="E32" i="16" l="1"/>
  <c r="D32" i="16" s="1"/>
  <c r="E12" i="16"/>
  <c r="E10" i="16"/>
  <c r="D10" i="16" s="1"/>
  <c r="K29" i="16"/>
  <c r="D35" i="16"/>
  <c r="K35" i="16" s="1"/>
  <c r="E35" i="16"/>
  <c r="E31" i="16"/>
  <c r="E37" i="16"/>
  <c r="D37" i="16" s="1"/>
  <c r="E29" i="16"/>
  <c r="D29" i="16" l="1"/>
  <c r="D31" i="16" s="1"/>
  <c r="D24" i="16" l="1"/>
  <c r="K23" i="16"/>
  <c r="E24" i="16" l="1"/>
  <c r="K24" i="16" s="1"/>
  <c r="E23" i="16"/>
  <c r="E18" i="16"/>
  <c r="E17" i="16"/>
  <c r="D15" i="16"/>
  <c r="E5" i="16"/>
  <c r="D23" i="16" l="1"/>
  <c r="K22" i="16" s="1"/>
  <c r="D22" i="16" s="1"/>
  <c r="K18" i="16" s="1"/>
  <c r="D18" i="16" s="1"/>
  <c r="K17" i="16" s="1"/>
  <c r="D17" i="16" s="1"/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<sst xmlns="http://schemas.openxmlformats.org/spreadsheetml/2006/main" count="370" uniqueCount="198">
  <si>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</si>
  <si>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</si>
  <si>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</si>
  <si>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</si>
  <si>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</si>
  <si>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</si>
  <si>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</si>
  <si>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</si>
  <si>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</si>
  <si>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</si>
  <si>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</si>
  <si>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</si>
  <si>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</si>
  <si>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</si>
  <si>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</si>
  <si>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</si>
  <si>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Metadane</t>
  </si>
  <si>
    <t>Wersje kartograficzne projektów MRP</t>
  </si>
  <si>
    <t>Dokument</t>
  </si>
  <si>
    <t>Warstwy przestrzenne</t>
  </si>
  <si>
    <t>Modele hydrauliczne</t>
  </si>
  <si>
    <t xml:space="preserve">Warstwy przestrzenne
</t>
  </si>
  <si>
    <t>Warstwy przestrzenne MZP</t>
  </si>
  <si>
    <t>Warstwy przestrzenne MRP</t>
  </si>
  <si>
    <t>Dodatkowy komentarz</t>
  </si>
  <si>
    <t>Nie dotyczy</t>
  </si>
  <si>
    <t xml:space="preserve">Nie dotyczy </t>
  </si>
  <si>
    <t xml:space="preserve">Termin dostarczenia produktu 
do odbioru </t>
  </si>
  <si>
    <t xml:space="preserve">Nr WBS Produktu </t>
  </si>
  <si>
    <t>Skrócona nazwa produktu 
[na potrzeby nazewnictwa plików]</t>
  </si>
  <si>
    <t>Liczba dni na zgłoszenie uwag Zamawiającego
- 1. iteracja 
[dni robocze]</t>
  </si>
  <si>
    <t>Liczba dni na uwzględnienie uwag 
- 1. iteracja 
[dni robocze]</t>
  </si>
  <si>
    <t>Liczba dni na zgłoszenie uwag Zamawiającego - 2. iteracja 
[dni robocze]</t>
  </si>
  <si>
    <t xml:space="preserve">Liczba dni na uwzględnienie uwag 
-  2. iteracja [dni robocze] </t>
  </si>
  <si>
    <t>Liczba dni na dostarczenie finalnej wersji produktu 
[dni robocze]</t>
  </si>
  <si>
    <t>Nazwa katalogu</t>
  </si>
  <si>
    <t xml:space="preserve">Nazwa produktu 
[do stosowania na stronie tytułowej produktu]
</t>
  </si>
  <si>
    <t>Mapy poglądowe</t>
  </si>
  <si>
    <t xml:space="preserve">Typ produktu </t>
  </si>
  <si>
    <t>Harmonogram MZPiMRP</t>
  </si>
  <si>
    <t xml:space="preserve">Harmonogram i warstwy przestrzenne będą utrzymywane w aktualności, tak aby obrazowały postępy i aktualny stan realizacji prac - udostępniany Zamawiającemu drogą mailową (xlsx) i poprzez repozytorium. </t>
  </si>
  <si>
    <t>Forma produktu
[na potrzeby odbioru]</t>
  </si>
  <si>
    <t xml:space="preserve">Harmonogram opracowania MZP i MRP </t>
  </si>
  <si>
    <t xml:space="preserve">Warstwy przestrzenne </t>
  </si>
  <si>
    <t>Modele hydrauliczne po konsultacjach z właściwymi organami</t>
  </si>
  <si>
    <t>Rastry</t>
  </si>
  <si>
    <t>Zgodnie z SIWZ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</si>
  <si>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</si>
  <si>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</si>
  <si>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</si>
  <si>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</si>
  <si>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</si>
  <si>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</si>
  <si>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</si>
  <si>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</si>
  <si>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</si>
  <si>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</si>
  <si>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</si>
  <si>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</si>
  <si>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</si>
  <si>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r>
      <t>Pierwszy dzień</t>
    </r>
    <r>
      <rPr>
        <sz val="10"/>
        <color indexed="8"/>
        <rFont val="Arial"/>
        <family val="2"/>
      </rPr>
      <t xml:space="preserve"> Święto Bożego Narodzenia (Christmas)</t>
    </r>
  </si>
  <si>
    <t>Drugi dzień Świąt Bożego Narodzenia (Second Day of Christmas)</t>
  </si>
  <si>
    <t>Pierwszy dzień Bożego Narodzenia (Christmas)</t>
  </si>
  <si>
    <t>Drugi dzień Bożego Narodzenia (Second Day of Christmas)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</si>
  <si>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>]</t>
    </r>
  </si>
  <si>
    <r>
      <t>Raport z wyznaczenia OZP dla …</t>
    </r>
    <r>
      <rPr>
        <i/>
        <sz val="10"/>
        <rFont val="Calibri"/>
        <family val="2"/>
        <charset val="238"/>
        <scheme val="minor"/>
      </rPr>
      <t xml:space="preserve"> [podać nazwę rzeki]  </t>
    </r>
  </si>
  <si>
    <t>Zestawienie uwag z przeprowadzonych konsultacji obszarów zagrożenia powodziowego  z właściwymi organami</t>
  </si>
  <si>
    <t>-</t>
  </si>
  <si>
    <t>jw.</t>
  </si>
  <si>
    <t>Uzgodnienia z właściwymi organami</t>
  </si>
  <si>
    <t>Wymagane  potwierdzenie uzgodnień zewnętrznych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</si>
  <si>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</t>
    </r>
    <r>
      <rPr>
        <sz val="10"/>
        <rFont val="Calibri"/>
        <family val="2"/>
        <charset val="238"/>
        <scheme val="minor"/>
      </rPr>
      <t xml:space="preserve">
Załącznik nr 1 Opracowanie danych hydrologicznych</t>
    </r>
  </si>
  <si>
    <t xml:space="preserve">Zal 1 Opracowanie danych hydrologicznych dla …… [podać nazwę rzeki]  </t>
  </si>
  <si>
    <t>Dokument;
Modele opad-odpływ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</si>
  <si>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</t>
    </r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</si>
  <si>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</si>
  <si>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</si>
  <si>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</si>
  <si>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</si>
  <si>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</si>
  <si>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</si>
  <si>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</si>
  <si>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</si>
  <si>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</si>
  <si>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</si>
  <si>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t>Modele hydrauliczne - KROK I</t>
  </si>
  <si>
    <t>ZADANIE 1 D.II - OPRACOWANIE MAP ZAGROŻENIA POWODZIOWEGO I MAP RYZYKA POWODZIOWEGO (aWORP)</t>
  </si>
  <si>
    <t>Załącznik nr 1 do Procedury odbiorowej - Zestawienie Produktów zad. 1 D.II</t>
  </si>
  <si>
    <t>ZADANIE 1.3.4 D.II HARMONOGRAM OPRACOWANIA MZP I MRP</t>
  </si>
  <si>
    <t xml:space="preserve">ZADANIE 1.3.6 D.II OPRACOWANIE MAP ZAGROŻENIA POWODZIOWEGO  </t>
  </si>
  <si>
    <t xml:space="preserve">Zadanie 1.3.2.1 D.II Opracowanie danych hydrologicznych i meteorologicznych </t>
  </si>
  <si>
    <t>Raport z danych hydrologicznych</t>
  </si>
  <si>
    <t xml:space="preserve">Zadanie 1.3.2.3 D.II Pomiary przekrojów poprzecznych, parametrów obiektów mostowych i hydrotechnicznych, wałów przeciwpowodziowych </t>
  </si>
  <si>
    <t>1.3.14.10 D.II</t>
  </si>
  <si>
    <t>1.3.14.23 D.II</t>
  </si>
  <si>
    <t>1.3.14.24 D.II</t>
  </si>
  <si>
    <t>1.3.14.25 D.II</t>
  </si>
  <si>
    <t>1.3.14.26 D.II</t>
  </si>
  <si>
    <t>1.3.14.27 D.II</t>
  </si>
  <si>
    <t>1.3.14.28 D.II</t>
  </si>
  <si>
    <t>1.3.14.29 D.II</t>
  </si>
  <si>
    <t>1.3.14.31 D.II</t>
  </si>
  <si>
    <t>1.3.14.32 D.II</t>
  </si>
  <si>
    <t>Zadanie 1.3.6.1 D.II Wyznaczenie obszarów zagrożenia powodziowego w wyniku modelowania hydraulicznego</t>
  </si>
  <si>
    <t>Zadanie 1.3.6.3 D.II Opracowanie warstw przestrzennych projektów MZP</t>
  </si>
  <si>
    <t>Zadanie 1.3.6.4 D.II Opracowanie wersji kartograficznych projektów MZP</t>
  </si>
  <si>
    <t>ZADANIE 1.3.7 D.II OPRACOWANIE MAP RYZYKA POWODZIOWEGO</t>
  </si>
  <si>
    <t>Zadanie 1.3.7.1 D.II Opracowanie warstw przestrzennych projektów MRP</t>
  </si>
  <si>
    <t>Zadanie 1.3.7.2 D.II Opracowanie wersji kartograficznych projektów MRP</t>
  </si>
  <si>
    <t>Raport z opracowania danych hydrologicznych</t>
  </si>
  <si>
    <t xml:space="preserve">Pomiary przekrojów poprzecznych, parametrów obiektów mostowych i hydrotechnicznych, wałów przeciwpowodziowych 
</t>
  </si>
  <si>
    <t>Zgodnie ze strukturą katalogową produktów</t>
  </si>
  <si>
    <t>Zestawienie uwag z konsultacji OZP</t>
  </si>
  <si>
    <t>1.3.14.34 D.II</t>
  </si>
  <si>
    <t>10 dni roboczych 
od dnia podpisania umowy</t>
  </si>
  <si>
    <t>22 dni 
robocze
od dnia podpisania umowy</t>
  </si>
  <si>
    <r>
      <rPr>
        <b/>
        <sz val="10"/>
        <rFont val="Calibri"/>
        <family val="2"/>
        <charset val="238"/>
        <scheme val="minor"/>
      </rPr>
      <t>1) Forma elektroniczna na nośnikach danych - 2 szt.: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 xlsx 
</t>
    </r>
    <r>
      <rPr>
        <u/>
        <sz val="10"/>
        <rFont val="Calibri"/>
        <family val="2"/>
        <charset val="238"/>
        <scheme val="minor"/>
      </rPr>
      <t>Warstwy przestrzenne: 
b</t>
    </r>
    <r>
      <rPr>
        <sz val="10"/>
        <rFont val="Calibri"/>
        <family val="2"/>
        <charset val="238"/>
        <scheme val="minor"/>
      </rPr>
      <t xml:space="preserve">) pliki shp
c) pliki lyr 
d) pliki mxd
</t>
    </r>
    <r>
      <rPr>
        <u/>
        <sz val="10"/>
        <rFont val="Calibri"/>
        <family val="2"/>
        <charset val="238"/>
        <scheme val="minor"/>
      </rPr>
      <t>Mapy poglądowe:</t>
    </r>
    <r>
      <rPr>
        <sz val="10"/>
        <rFont val="Calibri"/>
        <family val="2"/>
        <charset val="238"/>
        <scheme val="minor"/>
      </rPr>
      <t xml:space="preserve">
e) pliki pdf </t>
    </r>
  </si>
  <si>
    <r>
      <t>TERMIN ODBIORU</t>
    </r>
    <r>
      <rPr>
        <b/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 xml:space="preserve">
</t>
    </r>
  </si>
  <si>
    <t>Wysyłka; Wojewoda 14 dni - uzgodnienie lub uwagi; Zestawienie uwag</t>
  </si>
  <si>
    <t xml:space="preserve">1) Uzgodnienie OZP z właściwymi wojewodami 
</t>
  </si>
  <si>
    <t xml:space="preserve">1) Pisma od właściwych wojewodów potwierdzających uzgodnienie OZP
</t>
  </si>
  <si>
    <t xml:space="preserve">Wymagane uzgodnienia zewnętrzne 
(przed przekazaniem Zamawiającemu 
do odbioru) </t>
  </si>
  <si>
    <r>
      <rPr>
        <b/>
        <sz val="10"/>
        <rFont val="Calibri"/>
        <family val="2"/>
        <charset val="238"/>
        <scheme val="minor"/>
      </rPr>
      <t>1) Forma elektroniczna na nośnikach danych - 1 szt. dla KZGW: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
</t>
    </r>
    <r>
      <rPr>
        <sz val="10"/>
        <rFont val="Calibri"/>
        <family val="2"/>
        <charset val="238"/>
        <scheme val="minor"/>
      </rPr>
      <t>c) pliki shp</t>
    </r>
  </si>
  <si>
    <t xml:space="preserve">Odbiory odbędą się etapowo, zgodnie z harmonogramem MZP i MRP. Skorygowane arkusze map będą przekazywane na bieżąco, aby usprawnić proces kontroli. 
</t>
  </si>
  <si>
    <t xml:space="preserve">Odbiory odbędą się etapowo, zgodnie z harmonogramem MZP i MRP. 
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</si>
  <si>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
(3 dla KZGW i po 1 dla RZGW): </t>
    </r>
    <r>
      <rPr>
        <sz val="10"/>
        <rFont val="Calibri"/>
        <family val="2"/>
        <charset val="238"/>
        <scheme val="minor"/>
      </rPr>
      <t xml:space="preserve">
a) pliki docx
b) pliki xlsx  
c) pliki pdf
</t>
    </r>
    <r>
      <rPr>
        <b/>
        <sz val="10"/>
        <rFont val="Calibri"/>
        <family val="2"/>
        <charset val="238"/>
        <scheme val="minor"/>
      </rPr>
      <t>2) W postaci wydruku - 2 szt.</t>
    </r>
    <r>
      <rPr>
        <sz val="10"/>
        <rFont val="Calibri"/>
        <family val="2"/>
        <charset val="238"/>
        <scheme val="minor"/>
      </rPr>
      <t xml:space="preserve">
</t>
    </r>
  </si>
  <si>
    <r>
      <rPr>
        <b/>
        <sz val="10"/>
        <rFont val="Calibri"/>
        <family val="2"/>
        <charset val="238"/>
        <scheme val="minor"/>
      </rPr>
      <t>1) Forma elektroniczna na nośnikach danych - 13 szt. 
(3 dla KZGW i po 1 dla właściwego RZGW):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b) pliki docx  
c) pliki pdf 
d) pliki xlsx
e) pliki shp
</t>
    </r>
    <r>
      <rPr>
        <u/>
        <sz val="10"/>
        <rFont val="Calibri"/>
        <family val="2"/>
        <charset val="238"/>
        <scheme val="minor"/>
      </rPr>
      <t>Modele opad-odpływ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a) pliki shp
b) pliki lyr
</t>
    </r>
    <r>
      <rPr>
        <u/>
        <sz val="10"/>
        <rFont val="Calibri"/>
        <family val="2"/>
        <charset val="238"/>
        <scheme val="minor"/>
      </rPr>
      <t xml:space="preserve">Biblioteka stylów i symboli:
c) pliki style
</t>
    </r>
    <r>
      <rPr>
        <b/>
        <sz val="10"/>
        <color rgb="FF0070C0"/>
        <rFont val="Calibri"/>
        <family val="2"/>
        <charset val="238"/>
        <scheme val="minor"/>
      </rPr>
      <t xml:space="preserve">
</t>
    </r>
  </si>
  <si>
    <t xml:space="preserve">Zadania 1.3.8-13 D.II Przygotowanie produktów do ich uwzględnienia w końcowych produktach Projektu przez Wykonawcę zadania 1       </t>
  </si>
  <si>
    <t>Zadanie 1.3.2.2 D.II Inwentaryzacja inwestycji mających wpływ na zasięg obszarów zagrożenia powodziowego</t>
  </si>
  <si>
    <t>Raport inwentaryzacja inwestycji 1DII</t>
  </si>
  <si>
    <t>1.3.14.5 D.II</t>
  </si>
  <si>
    <t>Raport z wykonania inwentaryzacji inwestycji mających wpływ na zasięg obszarów zagrożenia powodziowego (1DII)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</si>
  <si>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 
(3 dla KZGW i po 1 dla  RZGW):
</t>
    </r>
    <r>
      <rPr>
        <sz val="10"/>
        <rFont val="Calibri"/>
        <family val="2"/>
        <charset val="238"/>
        <scheme val="minor"/>
      </rPr>
      <t>a) pliki docx  
b) pliki pdf
c) pliki xlsx
d) pliki shp</t>
    </r>
  </si>
  <si>
    <t>Dokument
Warstwy przestrzenne</t>
  </si>
  <si>
    <t>Warstwy przestrzenne MRP w strukturze katalogowej zad. 1.3.8</t>
  </si>
  <si>
    <t>Skorowidz odcinków rzek</t>
  </si>
  <si>
    <t>Zadanie 1DII U Przekazanie projektów MZP i MRP do uzgodnienia z właściwymi wojewodami</t>
  </si>
  <si>
    <t>Wersje kartograficzne MRP w strukturze katalogowej 1.3.9</t>
  </si>
  <si>
    <r>
      <rPr>
        <b/>
        <sz val="10"/>
        <rFont val="Calibri"/>
        <family val="2"/>
        <charset val="238"/>
        <scheme val="minor"/>
      </rPr>
      <t>KROK 1 
KALIBRACJA I WERYFIKACJA
KROK 2
OBLICZENIA MODELOWE, NMPW, RASTER GŁĘBOKOŚCI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</si>
  <si>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t>Wersje kartograficzne projektów MZP - ETAP I</t>
  </si>
  <si>
    <t>Wersje kartograficzne projektów MZP - ETAP II</t>
  </si>
  <si>
    <t>jak 
1.3.14.25 D.II</t>
  </si>
  <si>
    <t>do ustalenia</t>
  </si>
  <si>
    <t>Raport aMZPiMRP 1D.II</t>
  </si>
  <si>
    <t>Do ustalenia</t>
  </si>
  <si>
    <t xml:space="preserve">Warstwy przestrzenne MZP w strukturze katalogowej zad. 1.3.8 
</t>
  </si>
  <si>
    <t>Wersje kartograficzne MZP w strukturze katalogowej 1.3.9 - Etap I</t>
  </si>
  <si>
    <t>Wersje kartograficzne MZP w strukturze katalogowej 1.3.9 - Etap II</t>
  </si>
  <si>
    <t>1.3.14.35 D.II</t>
  </si>
  <si>
    <t>1.3.14.37 D.II</t>
  </si>
  <si>
    <t>1.3.14.38 D.II</t>
  </si>
  <si>
    <t>1.3.14.40 D.II</t>
  </si>
  <si>
    <t>Raport z opracowania map zagrożenia powodziowego i map ryzyka powodziowego w zakresie wynikającym z przeglądu i aktualizacji wstępnej oceny ryzyka powodziowego z 2018 r.</t>
  </si>
  <si>
    <t>1.3.4 D.II HARMONOGRAM MZPiMRP</t>
  </si>
  <si>
    <t>ZAD 1 D.II aMZPiMRP</t>
  </si>
  <si>
    <t xml:space="preserve">1.3.14.10 D.II Harmonogram </t>
  </si>
  <si>
    <t>1.3.14.10 D.II Harmonogram /Zal_Warstwy shp</t>
  </si>
  <si>
    <t>1.3.14.10 D.II Harmonogram /Zal_Mapy PL RZGW</t>
  </si>
  <si>
    <t>1.3.6 D.II aMZP</t>
  </si>
  <si>
    <t>1.3.2.1 D.II Dane hydrologiczne</t>
  </si>
  <si>
    <t>1.3.14.23 D.II Dane hydrologiczne</t>
  </si>
  <si>
    <t>1.3.2.3 D.II Dane geodezyjne</t>
  </si>
  <si>
    <t>1.3.14.24 D.II Dane geodezyjne</t>
  </si>
  <si>
    <t xml:space="preserve">1.3.14.25 D.II Modele </t>
  </si>
  <si>
    <t>1.3.14.26 D.II Warstwy przestrzenne</t>
  </si>
  <si>
    <t xml:space="preserve">W katalogu zawierającym modele dla danej rzeki /1.3.14.27 D.II Raport </t>
  </si>
  <si>
    <t>1.3.14.28 D.II Zestawienie uwag</t>
  </si>
  <si>
    <r>
      <t xml:space="preserve">1.3.14.26 D.II Warstwy przestrzenne 
</t>
    </r>
    <r>
      <rPr>
        <i/>
        <sz val="10"/>
        <rFont val="Calibri"/>
        <family val="2"/>
        <charset val="238"/>
        <scheme val="minor"/>
      </rPr>
      <t>[z uwzględnieniem nr wersji]</t>
    </r>
  </si>
  <si>
    <r>
      <t>1.3.14.25. D.II Modele / każdy model w oddzielnym katalogu zgodnie ze strukturą w I cyklu [</t>
    </r>
    <r>
      <rPr>
        <i/>
        <sz val="10"/>
        <rFont val="Calibri"/>
        <family val="2"/>
        <charset val="238"/>
        <scheme val="minor"/>
      </rPr>
      <t>z uwzględnieniem nr wersji</t>
    </r>
    <r>
      <rPr>
        <sz val="10"/>
        <rFont val="Calibri"/>
        <family val="2"/>
        <charset val="238"/>
        <scheme val="minor"/>
      </rPr>
      <t>]</t>
    </r>
  </si>
  <si>
    <r>
      <t xml:space="preserve">W katalogu zawierającym modele dla danej rzeki /1.3.14.27 D.II Raport </t>
    </r>
    <r>
      <rPr>
        <i/>
        <sz val="10"/>
        <rFont val="Calibri"/>
        <family val="2"/>
        <charset val="238"/>
        <scheme val="minor"/>
      </rPr>
      <t>[z uwzględnieniem nr wersji]</t>
    </r>
  </si>
  <si>
    <t>1.3.14.29 D.II Warstwy przestrzenne MZP</t>
  </si>
  <si>
    <t>1.3.14.31 D.II Wersja kartograficzna MZP</t>
  </si>
  <si>
    <t>1.3.7 D.II aMRP</t>
  </si>
  <si>
    <t>1.3.14.32 D.II Wersja numeryczna MRP</t>
  </si>
  <si>
    <t>1.3.14.34 D.II Wersja kartograficzna MRP</t>
  </si>
  <si>
    <r>
      <rPr>
        <b/>
        <sz val="10"/>
        <rFont val="Calibri"/>
        <family val="2"/>
        <charset val="238"/>
        <scheme val="minor"/>
      </rPr>
      <t>1) Forma elektroniczna na nośnikach danych - 1 szt. 
1 dla KZGW: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b) pliki shp 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c) pliki docx  
d) pliki pdf 
e) pliki xlsx
f) pliki shp
</t>
    </r>
    <r>
      <rPr>
        <u/>
        <sz val="10"/>
        <rFont val="Calibri"/>
        <family val="2"/>
        <charset val="238"/>
        <scheme val="minor"/>
      </rPr>
      <t>Modele opad-odpływ</t>
    </r>
  </si>
  <si>
    <r>
      <rPr>
        <b/>
        <sz val="10"/>
        <rFont val="Calibri"/>
        <family val="2"/>
        <charset val="238"/>
        <scheme val="minor"/>
      </rPr>
      <t>1) Forma elektroniczna na nośnikach danych - 11 szt. 
(1 komplet danych  dla KZGW, po 1 komplecie danych dla właściwych RZGW):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</si>
  <si>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t>1) Forma elektroniczna na nośnikach danych - 13 szt. (3 dla KZGW i po 1 dla właściwego RZGW):
a) pliki geotiff
b) pliki pdf</t>
  </si>
  <si>
    <t>1) Forma elektroniczna na nośnikach danych - 13 szt. 
(3 dla KZGW i po 1 dla właściwego RZGW):
a) pliki shp 
b) pliki lyr</t>
  </si>
  <si>
    <t>1) Forma elektroniczna na nośnikach danych - 13 szt. 
(3 dla KZGW i po 1 dla właściwego RZGW):
a) pliki geotiff
b) pliki pdf</t>
  </si>
  <si>
    <t xml:space="preserve">Partie danych do kontroli etapowej - zgodnie z harmonogramem MZP i MRP. Skorygowane arkusze map będą przekazywane na bieżąco, aby usprawnić proces kontroli. </t>
  </si>
  <si>
    <t>Odbiory odbędą się etapowo, zgodnie z harmonogramem MZP i MRP.</t>
  </si>
  <si>
    <t xml:space="preserve">Odbiory odbędą się etapowo, zgodnie z harmonogramem MZP i MRP.
</t>
  </si>
  <si>
    <t>Raporty przekazywane są do kontroli jednocześnie z modelem oraz warstwami przestrzennymi.</t>
  </si>
  <si>
    <t>Odbiory odbędą się etapowo, zgodnie z harmonogramem MZP i MRP. W procedurze podano terminy dla ostatniej partii odbiorowej. W ramach przekazywanych produktów należy uwzględnić raster wraz z zweryfikowanym wskutek przeglądu NMT.</t>
  </si>
  <si>
    <t xml:space="preserve">Partie danych muszą zostać wysłane do wojewodów z terminem 14 dni na zgłoszenie uwag lub uzgodnienie OZP. </t>
  </si>
  <si>
    <t xml:space="preserve">Zadanie 1.3.6.2 D.II Uzgodnienia obszarów zagrożenia powodziowego z właściwymi organami </t>
  </si>
  <si>
    <t xml:space="preserve">Poprawione wersje warstw przestrzennych w wyniku uwzględnienia uwag z uzgodnień. 
Wraz z warstwami przestrzennymi, przekazywany jest poprawiony produkt 1.3.14.28 D.II Zestawienie uwag. </t>
  </si>
  <si>
    <t xml:space="preserve">Poprawione wersje modeli hydraulicznych w wyniku uwzględnienia uwag z uzgodnień.
W ramach przekazywanych produktów należy uwzględnić raster wraz z zweryfikowanym wskutek przeglądu NMT (jeśli dotyczy).
</t>
  </si>
  <si>
    <t xml:space="preserve">Poprawione wersje raportów w wyniku uwzględnienia uwag z uzgodnień.
</t>
  </si>
  <si>
    <t xml:space="preserve">Szczegółowy harmonogram kontroli określony  w harmonogramie MZP i MRP.
</t>
  </si>
  <si>
    <t xml:space="preserve">1) Uzgodnienie projektów MZP z właściwymi wojewodami 
</t>
  </si>
  <si>
    <t xml:space="preserve">1) Uzgodnienie projektów MRP z właściwymi wojewodami 
</t>
  </si>
  <si>
    <t xml:space="preserve">1) Pisma i protokoły od właściwych wojewodów potwierdzające uzgodnienie projektów MZP
</t>
  </si>
  <si>
    <t xml:space="preserve">1) Pisma i protokoły od właściwych wojewodów potwierdzające uzgodnienie projektów MRP
</t>
  </si>
  <si>
    <t>Wersje kartograficzne projektów MZP
(Etap I i II)</t>
  </si>
  <si>
    <t>1) Forma elektroniczna na nośnikach danych - po 1 dla właściwego wojewody):
a) pliki shp 
b) pliki lyr</t>
  </si>
  <si>
    <t>1) Forma elektroniczna na nośnikach danych - po 1 dla właściwego wojewody):
a) pliki geotiff
b) pliki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</si>
</sst>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[$-409]d\-mmm\-yy;@"/>
    <numFmt numFmtId="166" formatCode="yyyy\-mm\-dd;@"/>
  </numFmts>
  <fonts count="4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B8001A"/>
      <name val="Arial"/>
      <family val="2"/>
      <charset val="238"/>
    </font>
    <font>
      <b/>
      <sz val="11"/>
      <color rgb="FF0070C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45" wrapText="1"/>
    </xf>
    <xf numFmtId="0" fontId="22" fillId="0" borderId="10" xfId="0" applyFont="1" applyBorder="1"/>
    <xf numFmtId="9" fontId="22" fillId="0" borderId="10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horizontal="left" vertical="top" wrapText="1" indent="1"/>
    </xf>
    <xf numFmtId="9" fontId="24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9" fontId="24" fillId="25" borderId="10" xfId="0" applyNumberFormat="1" applyFont="1" applyFill="1" applyBorder="1" applyAlignment="1">
      <alignment horizontal="right" vertical="center" wrapText="1"/>
    </xf>
    <xf numFmtId="0" fontId="4" fillId="0" borderId="0" xfId="45" applyAlignment="1">
      <alignment vertical="top"/>
    </xf>
    <xf numFmtId="0" fontId="30" fillId="0" borderId="0" xfId="45" applyFont="1" applyFill="1" applyAlignment="1">
      <alignment vertical="top"/>
    </xf>
    <xf numFmtId="0" fontId="30" fillId="0" borderId="0" xfId="45" applyFont="1" applyAlignment="1">
      <alignment vertical="top"/>
    </xf>
    <xf numFmtId="0" fontId="30" fillId="26" borderId="0" xfId="45" applyFont="1" applyFill="1" applyAlignment="1">
      <alignment vertical="top"/>
    </xf>
    <xf numFmtId="0" fontId="4" fillId="0" borderId="0" xfId="45" applyAlignment="1">
      <alignment vertical="top" wrapText="1"/>
    </xf>
    <xf numFmtId="0" fontId="0" fillId="0" borderId="0" xfId="0" applyFont="1" applyAlignment="1">
      <alignment vertical="top"/>
    </xf>
    <xf numFmtId="0" fontId="29" fillId="0" borderId="0" xfId="46" applyFont="1" applyFill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29" fillId="0" borderId="0" xfId="45" applyFont="1" applyFill="1" applyAlignment="1">
      <alignment vertical="top" wrapText="1"/>
    </xf>
    <xf numFmtId="0" fontId="29" fillId="0" borderId="0" xfId="45" applyFont="1" applyAlignment="1">
      <alignment vertical="top" wrapText="1"/>
    </xf>
    <xf numFmtId="0" fontId="2" fillId="0" borderId="0" xfId="45" applyFont="1" applyAlignment="1">
      <alignment vertical="top"/>
    </xf>
    <xf numFmtId="0" fontId="33" fillId="0" borderId="0" xfId="45" applyFont="1" applyBorder="1" applyAlignment="1">
      <alignment vertical="top"/>
    </xf>
    <xf numFmtId="0" fontId="32" fillId="0" borderId="0" xfId="45" applyFont="1" applyFill="1" applyAlignment="1">
      <alignment vertical="top"/>
    </xf>
    <xf numFmtId="0" fontId="29" fillId="26" borderId="12" xfId="45" applyFont="1" applyFill="1" applyBorder="1" applyAlignment="1">
      <alignment vertical="top" wrapText="1"/>
    </xf>
    <xf numFmtId="0" fontId="29" fillId="26" borderId="12" xfId="0" applyFont="1" applyFill="1" applyBorder="1" applyAlignment="1">
      <alignment vertical="top" wrapText="1"/>
    </xf>
    <xf numFmtId="0" fontId="31" fillId="29" borderId="16" xfId="45" applyFont="1" applyFill="1" applyBorder="1" applyAlignment="1">
      <alignment vertical="top"/>
    </xf>
    <xf numFmtId="0" fontId="31" fillId="29" borderId="11" xfId="45" applyFont="1" applyFill="1" applyBorder="1" applyAlignment="1">
      <alignment vertical="top"/>
    </xf>
    <xf numFmtId="0" fontId="31" fillId="29" borderId="17" xfId="45" applyFont="1" applyFill="1" applyBorder="1" applyAlignment="1">
      <alignment vertical="top"/>
    </xf>
    <xf numFmtId="0" fontId="31" fillId="29" borderId="12" xfId="45" applyFont="1" applyFill="1" applyBorder="1" applyAlignment="1">
      <alignment vertical="top"/>
    </xf>
    <xf numFmtId="0" fontId="29" fillId="27" borderId="16" xfId="46" applyFont="1" applyFill="1" applyBorder="1" applyAlignment="1">
      <alignment vertical="top"/>
    </xf>
    <xf numFmtId="0" fontId="29" fillId="27" borderId="11" xfId="46" applyFont="1" applyFill="1" applyBorder="1" applyAlignment="1">
      <alignment vertical="top"/>
    </xf>
    <xf numFmtId="0" fontId="29" fillId="27" borderId="17" xfId="46" applyFont="1" applyFill="1" applyBorder="1" applyAlignment="1">
      <alignment vertical="top"/>
    </xf>
    <xf numFmtId="0" fontId="29" fillId="27" borderId="12" xfId="46" applyFont="1" applyFill="1" applyBorder="1" applyAlignment="1">
      <alignment vertical="top"/>
    </xf>
    <xf numFmtId="0" fontId="28" fillId="27" borderId="11" xfId="45" applyFont="1" applyFill="1" applyBorder="1" applyAlignment="1">
      <alignment vertical="top"/>
    </xf>
    <xf numFmtId="0" fontId="29" fillId="27" borderId="16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 wrapText="1"/>
    </xf>
    <xf numFmtId="0" fontId="29" fillId="30" borderId="16" xfId="45" applyFont="1" applyFill="1" applyBorder="1" applyAlignment="1">
      <alignment vertical="top"/>
    </xf>
    <xf numFmtId="0" fontId="28" fillId="30" borderId="11" xfId="45" applyFont="1" applyFill="1" applyBorder="1" applyAlignment="1">
      <alignment vertical="top"/>
    </xf>
    <xf numFmtId="0" fontId="29" fillId="30" borderId="11" xfId="45" applyFont="1" applyFill="1" applyBorder="1" applyAlignment="1">
      <alignment vertical="top"/>
    </xf>
    <xf numFmtId="0" fontId="29" fillId="28" borderId="16" xfId="46" applyFont="1" applyFill="1" applyBorder="1" applyAlignment="1">
      <alignment vertical="top"/>
    </xf>
    <xf numFmtId="0" fontId="29" fillId="28" borderId="11" xfId="46" applyFont="1" applyFill="1" applyBorder="1" applyAlignment="1">
      <alignment vertical="top"/>
    </xf>
    <xf numFmtId="0" fontId="29" fillId="28" borderId="17" xfId="46" applyFont="1" applyFill="1" applyBorder="1" applyAlignment="1">
      <alignment vertical="top"/>
    </xf>
    <xf numFmtId="0" fontId="28" fillId="0" borderId="0" xfId="45" applyFont="1" applyFill="1" applyAlignment="1">
      <alignment vertical="top"/>
    </xf>
    <xf numFmtId="0" fontId="29" fillId="28" borderId="16" xfId="45" applyFont="1" applyFill="1" applyBorder="1" applyAlignment="1">
      <alignment vertical="top"/>
    </xf>
    <xf numFmtId="0" fontId="31" fillId="0" borderId="0" xfId="45" applyFont="1" applyBorder="1" applyAlignment="1">
      <alignment vertical="top"/>
    </xf>
    <xf numFmtId="0" fontId="35" fillId="0" borderId="12" xfId="0" applyFont="1" applyFill="1" applyBorder="1" applyAlignment="1">
      <alignment vertical="top" wrapText="1"/>
    </xf>
    <xf numFmtId="0" fontId="28" fillId="0" borderId="12" xfId="47" applyFont="1" applyFill="1" applyBorder="1" applyAlignment="1">
      <alignment vertical="top" wrapText="1"/>
    </xf>
    <xf numFmtId="0" fontId="33" fillId="0" borderId="0" xfId="45" applyFont="1" applyBorder="1" applyAlignment="1">
      <alignment horizontal="right" vertical="top"/>
    </xf>
    <xf numFmtId="0" fontId="29" fillId="27" borderId="12" xfId="46" applyFont="1" applyFill="1" applyBorder="1" applyAlignment="1">
      <alignment horizontal="right" vertical="top"/>
    </xf>
    <xf numFmtId="0" fontId="33" fillId="0" borderId="0" xfId="45" applyFont="1" applyAlignment="1">
      <alignment horizontal="right" vertical="top"/>
    </xf>
    <xf numFmtId="0" fontId="29" fillId="27" borderId="16" xfId="46" applyFont="1" applyFill="1" applyBorder="1" applyAlignment="1">
      <alignment vertical="center"/>
    </xf>
    <xf numFmtId="0" fontId="29" fillId="27" borderId="11" xfId="46" applyFont="1" applyFill="1" applyBorder="1" applyAlignment="1">
      <alignment vertical="center" wrapText="1"/>
    </xf>
    <xf numFmtId="1" fontId="33" fillId="0" borderId="0" xfId="45" applyNumberFormat="1" applyFont="1" applyFill="1" applyBorder="1" applyAlignment="1">
      <alignment horizontal="right" vertical="top"/>
    </xf>
    <xf numFmtId="1" fontId="29" fillId="0" borderId="12" xfId="45" applyNumberFormat="1" applyFont="1" applyFill="1" applyBorder="1" applyAlignment="1">
      <alignment horizontal="left" vertical="top" wrapText="1"/>
    </xf>
    <xf numFmtId="1" fontId="29" fillId="0" borderId="13" xfId="46" applyNumberFormat="1" applyFont="1" applyFill="1" applyBorder="1" applyAlignment="1">
      <alignment horizontal="right" vertical="top" wrapText="1"/>
    </xf>
    <xf numFmtId="1" fontId="33" fillId="0" borderId="0" xfId="45" applyNumberFormat="1" applyFont="1" applyFill="1" applyAlignment="1">
      <alignment horizontal="right" vertical="top"/>
    </xf>
    <xf numFmtId="0" fontId="25" fillId="0" borderId="0" xfId="44"/>
    <xf numFmtId="165" fontId="22" fillId="31" borderId="0" xfId="44" applyNumberFormat="1" applyFont="1" applyFill="1" applyAlignment="1">
      <alignment horizontal="left"/>
    </xf>
    <xf numFmtId="0" fontId="22" fillId="31" borderId="0" xfId="44" applyFont="1" applyFill="1"/>
    <xf numFmtId="166" fontId="37" fillId="0" borderId="0" xfId="44" applyNumberFormat="1" applyFont="1" applyAlignment="1">
      <alignment horizontal="left"/>
    </xf>
    <xf numFmtId="0" fontId="37" fillId="0" borderId="0" xfId="44" applyFont="1"/>
    <xf numFmtId="0" fontId="25" fillId="0" borderId="0" xfId="44" applyFont="1"/>
    <xf numFmtId="0" fontId="27" fillId="0" borderId="0" xfId="44" applyFont="1"/>
    <xf numFmtId="0" fontId="25" fillId="0" borderId="0" xfId="44" applyFill="1"/>
    <xf numFmtId="165" fontId="25" fillId="0" borderId="0" xfId="44" applyNumberFormat="1" applyAlignment="1">
      <alignment horizontal="left"/>
    </xf>
    <xf numFmtId="1" fontId="31" fillId="29" borderId="11" xfId="45" applyNumberFormat="1" applyFont="1" applyFill="1" applyBorder="1" applyAlignment="1">
      <alignment horizontal="right" vertical="top"/>
    </xf>
    <xf numFmtId="1" fontId="29" fillId="28" borderId="11" xfId="46" applyNumberFormat="1" applyFont="1" applyFill="1" applyBorder="1" applyAlignment="1">
      <alignment horizontal="right" vertical="top" wrapText="1"/>
    </xf>
    <xf numFmtId="1" fontId="29" fillId="30" borderId="11" xfId="46" applyNumberFormat="1" applyFont="1" applyFill="1" applyBorder="1" applyAlignment="1">
      <alignment horizontal="right" vertical="top" wrapText="1"/>
    </xf>
    <xf numFmtId="1" fontId="29" fillId="27" borderId="11" xfId="46" applyNumberFormat="1" applyFont="1" applyFill="1" applyBorder="1" applyAlignment="1">
      <alignment horizontal="right" vertical="top" wrapText="1"/>
    </xf>
    <xf numFmtId="1" fontId="29" fillId="0" borderId="12" xfId="46" applyNumberFormat="1" applyFont="1" applyFill="1" applyBorder="1" applyAlignment="1">
      <alignment horizontal="right" vertical="top" wrapText="1"/>
    </xf>
    <xf numFmtId="0" fontId="28" fillId="0" borderId="17" xfId="45" applyFont="1" applyFill="1" applyBorder="1" applyAlignment="1">
      <alignment vertical="top" wrapText="1"/>
    </xf>
    <xf numFmtId="0" fontId="29" fillId="26" borderId="12" xfId="45" applyFont="1" applyFill="1" applyBorder="1" applyAlignment="1">
      <alignment horizontal="center" vertical="top" wrapText="1"/>
    </xf>
    <xf numFmtId="164" fontId="29" fillId="28" borderId="11" xfId="46" applyNumberFormat="1" applyFont="1" applyFill="1" applyBorder="1" applyAlignment="1">
      <alignment horizontal="center" vertical="top" wrapText="1"/>
    </xf>
    <xf numFmtId="164" fontId="29" fillId="27" borderId="11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right" vertical="top" wrapText="1"/>
    </xf>
    <xf numFmtId="0" fontId="28" fillId="0" borderId="12" xfId="48" applyFont="1" applyFill="1" applyBorder="1" applyAlignment="1">
      <alignment vertical="top" wrapText="1"/>
    </xf>
    <xf numFmtId="0" fontId="34" fillId="0" borderId="12" xfId="0" applyFont="1" applyFill="1" applyBorder="1" applyAlignment="1">
      <alignment vertical="top" wrapText="1"/>
    </xf>
    <xf numFmtId="14" fontId="42" fillId="0" borderId="0" xfId="0" applyNumberFormat="1" applyFont="1" applyAlignment="1">
      <alignment horizontal="left"/>
    </xf>
    <xf numFmtId="0" fontId="37" fillId="0" borderId="0" xfId="44" applyFont="1" applyFill="1"/>
    <xf numFmtId="14" fontId="0" fillId="0" borderId="0" xfId="0" applyNumberFormat="1" applyAlignment="1">
      <alignment horizontal="left"/>
    </xf>
    <xf numFmtId="14" fontId="41" fillId="0" borderId="0" xfId="0" applyNumberFormat="1" applyFont="1" applyAlignment="1">
      <alignment horizontal="left"/>
    </xf>
    <xf numFmtId="0" fontId="43" fillId="0" borderId="0" xfId="45" applyFont="1" applyFill="1" applyBorder="1" applyAlignment="1">
      <alignment horizontal="center" vertical="top"/>
    </xf>
    <xf numFmtId="0" fontId="43" fillId="29" borderId="11" xfId="45" applyFont="1" applyFill="1" applyBorder="1" applyAlignment="1">
      <alignment horizontal="center" vertical="top"/>
    </xf>
    <xf numFmtId="164" fontId="40" fillId="28" borderId="11" xfId="46" applyNumberFormat="1" applyFont="1" applyFill="1" applyBorder="1" applyAlignment="1">
      <alignment horizontal="center" vertical="top" wrapText="1"/>
    </xf>
    <xf numFmtId="0" fontId="43" fillId="0" borderId="0" xfId="45" applyFont="1" applyFill="1" applyAlignment="1">
      <alignment horizontal="center" vertical="top"/>
    </xf>
    <xf numFmtId="0" fontId="28" fillId="0" borderId="17" xfId="0" applyFont="1" applyFill="1" applyBorder="1" applyAlignment="1">
      <alignment vertical="top" wrapText="1"/>
    </xf>
    <xf numFmtId="0" fontId="28" fillId="0" borderId="19" xfId="45" applyFont="1" applyFill="1" applyBorder="1" applyAlignment="1">
      <alignment vertical="top" wrapText="1"/>
    </xf>
    <xf numFmtId="0" fontId="31" fillId="29" borderId="17" xfId="45" applyFont="1" applyFill="1" applyBorder="1" applyAlignment="1">
      <alignment horizontal="right" vertical="top"/>
    </xf>
    <xf numFmtId="0" fontId="29" fillId="28" borderId="17" xfId="46" applyFont="1" applyFill="1" applyBorder="1" applyAlignment="1">
      <alignment horizontal="right" vertical="top"/>
    </xf>
    <xf numFmtId="0" fontId="29" fillId="30" borderId="17" xfId="45" applyFont="1" applyFill="1" applyBorder="1" applyAlignment="1">
      <alignment horizontal="right" vertical="top"/>
    </xf>
    <xf numFmtId="0" fontId="29" fillId="27" borderId="17" xfId="45" applyFont="1" applyFill="1" applyBorder="1" applyAlignment="1">
      <alignment horizontal="right" vertical="top"/>
    </xf>
    <xf numFmtId="0" fontId="29" fillId="27" borderId="17" xfId="46" applyFont="1" applyFill="1" applyBorder="1" applyAlignment="1">
      <alignment horizontal="right" vertical="top" wrapText="1"/>
    </xf>
    <xf numFmtId="0" fontId="29" fillId="27" borderId="17" xfId="46" applyFont="1" applyFill="1" applyBorder="1" applyAlignment="1">
      <alignment horizontal="right" vertical="center" wrapText="1"/>
    </xf>
    <xf numFmtId="0" fontId="28" fillId="0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vertical="top" wrapText="1"/>
    </xf>
    <xf numFmtId="0" fontId="29" fillId="0" borderId="14" xfId="46" applyFont="1" applyFill="1" applyBorder="1" applyAlignment="1">
      <alignment horizontal="left" vertical="top" wrapText="1"/>
    </xf>
    <xf numFmtId="0" fontId="28" fillId="0" borderId="14" xfId="45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2" xfId="46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29" fillId="0" borderId="20" xfId="46" applyFont="1" applyFill="1" applyBorder="1" applyAlignment="1">
      <alignment horizontal="center" vertical="top" wrapText="1"/>
    </xf>
    <xf numFmtId="0" fontId="28" fillId="0" borderId="13" xfId="45" applyFont="1" applyFill="1" applyBorder="1" applyAlignment="1">
      <alignment vertical="top" wrapText="1"/>
    </xf>
    <xf numFmtId="0" fontId="29" fillId="0" borderId="13" xfId="46" applyFont="1" applyFill="1" applyBorder="1" applyAlignment="1">
      <alignment vertical="top"/>
    </xf>
    <xf numFmtId="0" fontId="29" fillId="0" borderId="13" xfId="46" applyFont="1" applyFill="1" applyBorder="1" applyAlignment="1">
      <alignment vertical="top" wrapText="1"/>
    </xf>
    <xf numFmtId="0" fontId="28" fillId="0" borderId="13" xfId="46" applyFont="1" applyFill="1" applyBorder="1" applyAlignment="1">
      <alignment vertical="top" wrapText="1"/>
    </xf>
    <xf numFmtId="0" fontId="28" fillId="0" borderId="13" xfId="47" applyFont="1" applyFill="1" applyBorder="1" applyAlignment="1">
      <alignment vertical="top" wrapText="1"/>
    </xf>
    <xf numFmtId="164" fontId="29" fillId="30" borderId="11" xfId="46" applyNumberFormat="1" applyFont="1" applyFill="1" applyBorder="1" applyAlignment="1">
      <alignment horizontal="center"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 wrapText="1"/>
    </xf>
    <xf numFmtId="0" fontId="28" fillId="30" borderId="11" xfId="0" applyFont="1" applyFill="1" applyBorder="1" applyAlignment="1">
      <alignment vertical="top" wrapText="1"/>
    </xf>
    <xf numFmtId="1" fontId="29" fillId="30" borderId="18" xfId="46" applyNumberFormat="1" applyFont="1" applyFill="1" applyBorder="1" applyAlignment="1">
      <alignment horizontal="right" vertical="top" wrapText="1"/>
    </xf>
    <xf numFmtId="0" fontId="28" fillId="30" borderId="11" xfId="45" applyFont="1" applyFill="1" applyBorder="1" applyAlignment="1">
      <alignment vertical="top" wrapText="1"/>
    </xf>
    <xf numFmtId="164" fontId="29" fillId="30" borderId="17" xfId="46" applyNumberFormat="1" applyFont="1" applyFill="1" applyBorder="1" applyAlignment="1">
      <alignment horizontal="right" vertical="top" wrapText="1"/>
    </xf>
    <xf numFmtId="0" fontId="28" fillId="30" borderId="11" xfId="0" applyFont="1" applyFill="1" applyBorder="1" applyAlignment="1">
      <alignment horizontal="left" vertical="top" wrapText="1"/>
    </xf>
    <xf numFmtId="0" fontId="28" fillId="30" borderId="18" xfId="45" applyFont="1" applyFill="1" applyBorder="1" applyAlignment="1">
      <alignment vertical="top" wrapText="1"/>
    </xf>
    <xf numFmtId="0" fontId="28" fillId="30" borderId="18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1" fontId="29" fillId="0" borderId="12" xfId="46" applyNumberFormat="1" applyFont="1" applyFill="1" applyBorder="1" applyAlignment="1">
      <alignment horizontal="center" vertical="top" wrapText="1"/>
    </xf>
    <xf numFmtId="0" fontId="28" fillId="0" borderId="17" xfId="45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right" vertical="top" wrapText="1"/>
    </xf>
    <xf numFmtId="0" fontId="28" fillId="30" borderId="17" xfId="45" applyFont="1" applyFill="1" applyBorder="1" applyAlignment="1">
      <alignment vertical="top"/>
    </xf>
    <xf numFmtId="0" fontId="28" fillId="30" borderId="19" xfId="45" applyFont="1" applyFill="1" applyBorder="1" applyAlignment="1">
      <alignment vertical="top" wrapText="1"/>
    </xf>
    <xf numFmtId="0" fontId="28" fillId="27" borderId="17" xfId="45" applyFont="1" applyFill="1" applyBorder="1" applyAlignment="1">
      <alignment vertical="top"/>
    </xf>
    <xf numFmtId="0" fontId="29" fillId="27" borderId="17" xfId="46" applyFont="1" applyFill="1" applyBorder="1" applyAlignment="1">
      <alignment vertical="top" wrapText="1"/>
    </xf>
    <xf numFmtId="0" fontId="29" fillId="27" borderId="17" xfId="46" applyFont="1" applyFill="1" applyBorder="1" applyAlignment="1">
      <alignment vertical="center" wrapText="1"/>
    </xf>
    <xf numFmtId="164" fontId="28" fillId="0" borderId="12" xfId="46" applyNumberFormat="1" applyFont="1" applyFill="1" applyBorder="1" applyAlignment="1">
      <alignment horizontal="center" vertical="top" wrapText="1"/>
    </xf>
    <xf numFmtId="1" fontId="28" fillId="0" borderId="12" xfId="46" applyNumberFormat="1" applyFont="1" applyFill="1" applyBorder="1" applyAlignment="1">
      <alignment horizontal="right" vertical="top" wrapText="1"/>
    </xf>
    <xf numFmtId="164" fontId="28" fillId="0" borderId="12" xfId="46" applyNumberFormat="1" applyFont="1" applyFill="1" applyBorder="1" applyAlignment="1">
      <alignment horizontal="right" vertical="top" wrapText="1"/>
    </xf>
    <xf numFmtId="0" fontId="28" fillId="0" borderId="13" xfId="45" applyFont="1" applyFill="1" applyBorder="1" applyAlignment="1">
      <alignment horizontal="left" vertical="top" wrapText="1"/>
    </xf>
    <xf numFmtId="0" fontId="28" fillId="0" borderId="14" xfId="45" applyFont="1" applyFill="1" applyBorder="1" applyAlignment="1">
      <alignment horizontal="left" vertical="top" wrapText="1"/>
    </xf>
    <xf numFmtId="0" fontId="28" fillId="0" borderId="15" xfId="45" applyFont="1" applyFill="1" applyBorder="1" applyAlignment="1">
      <alignment horizontal="left" vertical="top" wrapText="1"/>
    </xf>
    <xf numFmtId="0" fontId="28" fillId="0" borderId="13" xfId="0" applyFont="1" applyFill="1" applyBorder="1" applyAlignment="1">
      <alignment horizontal="left" vertical="top" wrapText="1"/>
    </xf>
    <xf numFmtId="0" fontId="28" fillId="0" borderId="14" xfId="0" applyFont="1" applyFill="1" applyBorder="1" applyAlignment="1">
      <alignment horizontal="left" vertical="top" wrapText="1"/>
    </xf>
    <xf numFmtId="0" fontId="28" fillId="0" borderId="13" xfId="47" applyFont="1" applyFill="1" applyBorder="1" applyAlignment="1">
      <alignment horizontal="left" vertical="top" wrapText="1"/>
    </xf>
    <xf numFmtId="0" fontId="28" fillId="0" borderId="14" xfId="47" applyFont="1" applyFill="1" applyBorder="1" applyAlignment="1">
      <alignment horizontal="left" vertical="top" wrapText="1"/>
    </xf>
    <xf numFmtId="0" fontId="29" fillId="0" borderId="16" xfId="46" applyFont="1" applyFill="1" applyBorder="1" applyAlignment="1">
      <alignment horizontal="center" vertical="top" wrapText="1"/>
    </xf>
    <xf numFmtId="0" fontId="29" fillId="0" borderId="11" xfId="46" applyFont="1" applyFill="1" applyBorder="1" applyAlignment="1">
      <alignment horizontal="center" vertical="top" wrapText="1"/>
    </xf>
    <xf numFmtId="0" fontId="29" fillId="0" borderId="17" xfId="46" applyFont="1" applyFill="1" applyBorder="1" applyAlignment="1">
      <alignment horizontal="center" vertical="top" wrapText="1"/>
    </xf>
    <xf numFmtId="0" fontId="28" fillId="0" borderId="13" xfId="46" applyFont="1" applyFill="1" applyBorder="1" applyAlignment="1">
      <alignment horizontal="left" vertical="top" wrapText="1"/>
    </xf>
    <xf numFmtId="0" fontId="28" fillId="0" borderId="14" xfId="46" applyFont="1" applyFill="1" applyBorder="1" applyAlignment="1">
      <alignment horizontal="left"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1" fontId="29" fillId="0" borderId="12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164" fontId="29" fillId="0" borderId="15" xfId="46" applyNumberFormat="1" applyFont="1" applyFill="1" applyBorder="1" applyAlignment="1">
      <alignment horizontal="center" vertical="top" wrapText="1"/>
    </xf>
    <xf numFmtId="164" fontId="29" fillId="0" borderId="14" xfId="46" applyNumberFormat="1" applyFont="1" applyFill="1" applyBorder="1" applyAlignment="1">
      <alignment horizontal="center" vertical="top" wrapText="1"/>
    </xf>
    <xf numFmtId="1" fontId="29" fillId="0" borderId="13" xfId="46" applyNumberFormat="1" applyFont="1" applyFill="1" applyBorder="1" applyAlignment="1">
      <alignment horizontal="center" vertical="top" wrapText="1"/>
    </xf>
    <xf numFmtId="1" fontId="29" fillId="0" borderId="15" xfId="46" applyNumberFormat="1" applyFont="1" applyFill="1" applyBorder="1" applyAlignment="1">
      <alignment horizontal="center" vertical="top" wrapText="1"/>
    </xf>
    <xf numFmtId="1" fontId="29" fillId="0" borderId="14" xfId="46" applyNumberFormat="1" applyFont="1" applyFill="1" applyBorder="1" applyAlignment="1">
      <alignment horizontal="center" vertical="top" wrapText="1"/>
    </xf>
    <xf numFmtId="0" fontId="28" fillId="0" borderId="13" xfId="45" applyFont="1" applyBorder="1" applyAlignment="1">
      <alignment horizontal="left" vertical="top" wrapText="1"/>
    </xf>
    <xf numFmtId="0" fontId="28" fillId="0" borderId="15" xfId="45" applyFont="1" applyBorder="1" applyAlignment="1">
      <alignment horizontal="left" vertical="top" wrapText="1"/>
    </xf>
    <xf numFmtId="0" fontId="28" fillId="0" borderId="14" xfId="45" applyFont="1" applyBorder="1" applyAlignment="1">
      <alignment horizontal="left" vertical="top" wrapText="1"/>
    </xf>
    <xf numFmtId="0" fontId="35" fillId="0" borderId="13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left" vertical="top" wrapText="1"/>
    </xf>
    <xf numFmtId="0" fontId="28" fillId="0" borderId="13" xfId="45" applyFont="1" applyFill="1" applyBorder="1" applyAlignment="1">
      <alignment horizontal="center" vertical="top" wrapText="1"/>
    </xf>
    <xf numFmtId="0" fontId="28" fillId="0" borderId="14" xfId="45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28" borderId="11" xfId="0" applyFont="1" applyFill="1" applyBorder="1" applyAlignment="1">
      <alignment vertical="top" wrapText="1"/>
    </xf>
    <xf numFmtId="0" fontId="35" fillId="28" borderId="11" xfId="0" applyFont="1" applyFill="1" applyBorder="1" applyAlignment="1">
      <alignment vertical="top" wrapText="1"/>
    </xf>
    <xf numFmtId="0" fontId="28" fillId="28" borderId="11" xfId="45" applyFont="1" applyFill="1" applyBorder="1" applyAlignment="1">
      <alignment vertical="top" wrapText="1"/>
    </xf>
    <xf numFmtId="164" fontId="29" fillId="28" borderId="11" xfId="46" applyNumberFormat="1" applyFont="1" applyFill="1" applyBorder="1" applyAlignment="1">
      <alignment horizontal="right" vertical="top" wrapText="1"/>
    </xf>
    <xf numFmtId="0" fontId="28" fillId="28" borderId="18" xfId="45" applyFont="1" applyFill="1" applyBorder="1" applyAlignment="1">
      <alignment vertical="top" wrapText="1"/>
    </xf>
    <xf numFmtId="0" fontId="28" fillId="28" borderId="18" xfId="47" applyFont="1" applyFill="1" applyBorder="1" applyAlignment="1">
      <alignment vertical="top" wrapText="1"/>
    </xf>
    <xf numFmtId="0" fontId="28" fillId="28" borderId="18" xfId="0" applyFont="1" applyFill="1" applyBorder="1" applyAlignment="1">
      <alignment vertical="top" wrapText="1"/>
    </xf>
    <xf numFmtId="0" fontId="28" fillId="28" borderId="19" xfId="0" applyFont="1" applyFill="1" applyBorder="1" applyAlignment="1">
      <alignment vertical="top" wrapText="1"/>
    </xf>
    <xf numFmtId="0" fontId="4" fillId="28" borderId="11" xfId="45" applyFill="1" applyBorder="1" applyAlignment="1">
      <alignment vertical="top" wrapText="1"/>
    </xf>
    <xf numFmtId="0" fontId="43" fillId="28" borderId="11" xfId="45" applyFont="1" applyFill="1" applyBorder="1" applyAlignment="1">
      <alignment horizontal="center" vertical="top"/>
    </xf>
    <xf numFmtId="1" fontId="33" fillId="28" borderId="11" xfId="45" applyNumberFormat="1" applyFont="1" applyFill="1" applyBorder="1" applyAlignment="1">
      <alignment horizontal="right" vertical="top"/>
    </xf>
    <xf numFmtId="0" fontId="0" fillId="28" borderId="11" xfId="0" applyFont="1" applyFill="1" applyBorder="1" applyAlignment="1">
      <alignment vertical="top"/>
    </xf>
    <xf numFmtId="0" fontId="33" fillId="28" borderId="11" xfId="45" applyFont="1" applyFill="1" applyBorder="1" applyAlignment="1">
      <alignment horizontal="right" vertical="top"/>
    </xf>
    <xf numFmtId="0" fontId="0" fillId="28" borderId="11" xfId="0" applyFont="1" applyFill="1" applyBorder="1" applyAlignment="1">
      <alignment vertical="top" wrapText="1"/>
    </xf>
    <xf numFmtId="0" fontId="0" fillId="28" borderId="17" xfId="0" applyFont="1" applyFill="1" applyBorder="1" applyAlignment="1">
      <alignment vertical="top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2000000}"/>
    <cellStyle name="Normal 2 2" xfId="44" xr:uid="{00000000-0005-0000-0000-000023000000}"/>
    <cellStyle name="Normal 3" xfId="45" xr:uid="{00000000-0005-0000-0000-000024000000}"/>
    <cellStyle name="Normal 3 2" xfId="47" xr:uid="{00000000-0005-0000-0000-000025000000}"/>
    <cellStyle name="Normalny" xfId="0" builtinId="0"/>
    <cellStyle name="Normalny 2 2" xfId="46" xr:uid="{00000000-0005-0000-0000-000027000000}"/>
    <cellStyle name="Normalny 2 2 2" xfId="48" xr:uid="{00000000-0005-0000-0000-000028000000}"/>
    <cellStyle name="Normalny 3" xfId="37" xr:uid="{00000000-0005-0000-0000-000029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28DF-DF88-4558-B591-BD220AA95950}">
  <sheetPr>
    <outlinePr summaryBelow="0" summaryRight="0"/>
  </sheetPr>
  <dimension ref="A1:CP52"/>
  <sheetViews>
    <sheetView tabSelected="1" zoomScaleNormal="100" workbookViewId="0">
      <pane xSplit="3" ySplit="2" topLeftCell="D3" activePane="bottomRight" state="frozen"/>
      <selection pane="topRight" activeCell="E1" sqref="E1"/>
      <selection pane="bottomLeft" activeCell="A3" sqref="A3"/>
      <selection pane="bottomRight" activeCell="F10" sqref="F10"/>
    </sheetView>
  </sheetViews>
  <sheetFormatPr defaultColWidth="9.140625" defaultRowHeight="15"/>
  <cols>
    <col min="1" max="1" width="10" style="9" customWidth="1"/>
    <col min="2" max="2" width="34" style="13" customWidth="1"/>
    <col min="3" max="3" width="36.28515625" style="13" customWidth="1"/>
    <col min="4" max="4" width="12.7109375" style="83" customWidth="1"/>
    <col min="5" max="5" width="4.140625" style="54" hidden="1" customWidth="1"/>
    <col min="6" max="10" width="12.7109375" style="14" customWidth="1"/>
    <col min="11" max="11" width="12.7109375" style="48" customWidth="1"/>
    <col min="12" max="12" width="16.85546875" style="16" customWidth="1"/>
    <col min="13" max="13" width="23.42578125" style="16" customWidth="1"/>
    <col min="14" max="14" width="36.7109375" style="16" customWidth="1"/>
    <col min="15" max="15" width="27.42578125" style="16" customWidth="1"/>
    <col min="16" max="16" width="25.140625" style="14" customWidth="1"/>
    <col min="17" max="17" width="23.7109375" style="14" customWidth="1"/>
    <col min="18" max="16384" width="9.140625" style="9"/>
  </cols>
  <sheetData>
    <row r="1" spans="1:94" s="19" customFormat="1" ht="26.25" customHeight="1">
      <c r="A1" s="43" t="s">
        <v>87</v>
      </c>
      <c r="B1" s="20"/>
      <c r="C1" s="20"/>
      <c r="D1" s="80"/>
      <c r="E1" s="51"/>
      <c r="F1" s="20"/>
      <c r="G1" s="20"/>
      <c r="H1" s="20"/>
      <c r="I1" s="20"/>
      <c r="J1" s="20"/>
      <c r="K1" s="46"/>
      <c r="L1" s="20"/>
      <c r="M1" s="20"/>
      <c r="N1" s="20"/>
      <c r="O1" s="20"/>
      <c r="P1" s="20"/>
      <c r="Q1" s="20"/>
    </row>
    <row r="2" spans="1:94" s="18" customFormat="1" ht="76.5">
      <c r="A2" s="22" t="s">
        <v>28</v>
      </c>
      <c r="B2" s="22" t="s">
        <v>36</v>
      </c>
      <c r="C2" s="22" t="s">
        <v>29</v>
      </c>
      <c r="D2" s="70" t="s">
        <v>27</v>
      </c>
      <c r="E2" s="52"/>
      <c r="F2" s="23" t="s">
        <v>30</v>
      </c>
      <c r="G2" s="22" t="s">
        <v>31</v>
      </c>
      <c r="H2" s="23" t="s">
        <v>32</v>
      </c>
      <c r="I2" s="22" t="s">
        <v>33</v>
      </c>
      <c r="J2" s="22" t="s">
        <v>34</v>
      </c>
      <c r="K2" s="70" t="s">
        <v>117</v>
      </c>
      <c r="L2" s="23" t="s">
        <v>38</v>
      </c>
      <c r="M2" s="23" t="s">
        <v>41</v>
      </c>
      <c r="N2" s="23" t="s">
        <v>24</v>
      </c>
      <c r="O2" s="23" t="s">
        <v>35</v>
      </c>
      <c r="P2" s="23" t="s">
        <v>121</v>
      </c>
      <c r="Q2" s="23" t="s">
        <v>70</v>
      </c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</row>
    <row r="3" spans="1:94" s="21" customFormat="1" ht="20.100000000000001" customHeight="1">
      <c r="A3" s="24" t="s">
        <v>86</v>
      </c>
      <c r="B3" s="25"/>
      <c r="C3" s="25"/>
      <c r="D3" s="81"/>
      <c r="E3" s="64"/>
      <c r="F3" s="25"/>
      <c r="G3" s="25"/>
      <c r="H3" s="25"/>
      <c r="I3" s="25"/>
      <c r="J3" s="25"/>
      <c r="K3" s="86"/>
      <c r="L3" s="25"/>
      <c r="M3" s="25"/>
      <c r="N3" s="25"/>
      <c r="O3" s="27" t="s">
        <v>154</v>
      </c>
      <c r="P3" s="25"/>
      <c r="Q3" s="26"/>
    </row>
    <row r="4" spans="1:94" s="41" customFormat="1" ht="20.100000000000001" customHeight="1">
      <c r="A4" s="38" t="s">
        <v>88</v>
      </c>
      <c r="B4" s="39"/>
      <c r="C4" s="39"/>
      <c r="D4" s="82"/>
      <c r="E4" s="65"/>
      <c r="F4" s="39"/>
      <c r="G4" s="39"/>
      <c r="H4" s="39"/>
      <c r="I4" s="39"/>
      <c r="J4" s="39"/>
      <c r="K4" s="87"/>
      <c r="L4" s="39"/>
      <c r="M4" s="39"/>
      <c r="N4" s="39"/>
      <c r="O4" s="39" t="s">
        <v>153</v>
      </c>
      <c r="P4" s="39"/>
      <c r="Q4" s="40"/>
    </row>
    <row r="5" spans="1:94" s="11" customFormat="1" ht="45" customHeight="1">
      <c r="A5" s="167" t="s">
        <v>93</v>
      </c>
      <c r="B5" s="169" t="s">
        <v>42</v>
      </c>
      <c r="C5" s="176" t="s">
        <v>39</v>
      </c>
      <c r="D5" s="166" t="s">
        <v>114</v>
      </c>
      <c r="E5" s="173">
        <f t="shared" ref="E5" si="0">-SUM(F5:J5)-1</f>
        <v>-12</v>
      </c>
      <c r="F5" s="164">
        <v>3</v>
      </c>
      <c r="G5" s="164">
        <v>3</v>
      </c>
      <c r="H5" s="164">
        <v>2</v>
      </c>
      <c r="I5" s="164">
        <v>2</v>
      </c>
      <c r="J5" s="164">
        <v>1</v>
      </c>
      <c r="K5" s="160" t="s">
        <v>115</v>
      </c>
      <c r="L5" s="84" t="s">
        <v>18</v>
      </c>
      <c r="M5" s="148" t="s">
        <v>116</v>
      </c>
      <c r="N5" s="148" t="s">
        <v>40</v>
      </c>
      <c r="O5" s="95" t="s">
        <v>155</v>
      </c>
      <c r="P5" s="151" t="s">
        <v>25</v>
      </c>
      <c r="Q5" s="151" t="s">
        <v>25</v>
      </c>
    </row>
    <row r="6" spans="1:94" s="11" customFormat="1" ht="45" customHeight="1">
      <c r="A6" s="167"/>
      <c r="B6" s="169"/>
      <c r="C6" s="177"/>
      <c r="D6" s="171"/>
      <c r="E6" s="174"/>
      <c r="F6" s="164"/>
      <c r="G6" s="164"/>
      <c r="H6" s="164"/>
      <c r="I6" s="164"/>
      <c r="J6" s="164"/>
      <c r="K6" s="160"/>
      <c r="L6" s="69" t="s">
        <v>19</v>
      </c>
      <c r="M6" s="150"/>
      <c r="N6" s="150"/>
      <c r="O6" s="95" t="s">
        <v>156</v>
      </c>
      <c r="P6" s="163"/>
      <c r="Q6" s="163"/>
    </row>
    <row r="7" spans="1:94" s="11" customFormat="1" ht="45" customHeight="1">
      <c r="A7" s="168"/>
      <c r="B7" s="170"/>
      <c r="C7" s="178"/>
      <c r="D7" s="172"/>
      <c r="E7" s="175"/>
      <c r="F7" s="165"/>
      <c r="G7" s="165"/>
      <c r="H7" s="165"/>
      <c r="I7" s="165"/>
      <c r="J7" s="165"/>
      <c r="K7" s="166"/>
      <c r="L7" s="85" t="s">
        <v>37</v>
      </c>
      <c r="M7" s="150"/>
      <c r="N7" s="149"/>
      <c r="O7" s="95" t="s">
        <v>157</v>
      </c>
      <c r="P7" s="152"/>
      <c r="Q7" s="152"/>
    </row>
    <row r="8" spans="1:94" s="41" customFormat="1" ht="20.100000000000001" customHeight="1">
      <c r="A8" s="38" t="s">
        <v>89</v>
      </c>
      <c r="B8" s="39"/>
      <c r="C8" s="39"/>
      <c r="D8" s="71"/>
      <c r="E8" s="65"/>
      <c r="F8" s="39"/>
      <c r="G8" s="39"/>
      <c r="H8" s="39"/>
      <c r="I8" s="39"/>
      <c r="J8" s="39"/>
      <c r="K8" s="87"/>
      <c r="L8" s="39"/>
      <c r="M8" s="39"/>
      <c r="N8" s="39"/>
      <c r="O8" s="39" t="s">
        <v>158</v>
      </c>
      <c r="P8" s="39"/>
      <c r="Q8" s="40"/>
    </row>
    <row r="9" spans="1:94" s="41" customFormat="1" ht="20.100000000000001" customHeight="1">
      <c r="A9" s="35" t="s">
        <v>90</v>
      </c>
      <c r="B9" s="37"/>
      <c r="C9" s="36"/>
      <c r="D9" s="109"/>
      <c r="E9" s="66"/>
      <c r="F9" s="36"/>
      <c r="G9" s="36"/>
      <c r="H9" s="36"/>
      <c r="I9" s="36"/>
      <c r="J9" s="36"/>
      <c r="K9" s="88"/>
      <c r="L9" s="36"/>
      <c r="M9" s="36"/>
      <c r="N9" s="36"/>
      <c r="O9" s="36" t="s">
        <v>159</v>
      </c>
      <c r="P9" s="36"/>
      <c r="Q9" s="140"/>
    </row>
    <row r="10" spans="1:94" s="11" customFormat="1" ht="108.75" customHeight="1">
      <c r="A10" s="95" t="s">
        <v>94</v>
      </c>
      <c r="B10" s="92" t="s">
        <v>109</v>
      </c>
      <c r="C10" s="92" t="s">
        <v>91</v>
      </c>
      <c r="D10" s="136">
        <f>WORKDAY(K10,E10,swieta!$A$2:$A$52)</f>
        <v>43903</v>
      </c>
      <c r="E10" s="53">
        <f>-SUM(F10:J10)-1</f>
        <v>-12</v>
      </c>
      <c r="F10" s="134">
        <v>5</v>
      </c>
      <c r="G10" s="134">
        <v>2</v>
      </c>
      <c r="H10" s="134">
        <v>2</v>
      </c>
      <c r="I10" s="134">
        <v>1</v>
      </c>
      <c r="J10" s="134">
        <v>1</v>
      </c>
      <c r="K10" s="73">
        <v>43921</v>
      </c>
      <c r="L10" s="69" t="s">
        <v>18</v>
      </c>
      <c r="M10" s="94" t="s">
        <v>125</v>
      </c>
      <c r="N10" s="101"/>
      <c r="O10" s="101" t="s">
        <v>160</v>
      </c>
      <c r="P10" s="98" t="s">
        <v>26</v>
      </c>
      <c r="Q10" s="130" t="s">
        <v>25</v>
      </c>
    </row>
    <row r="11" spans="1:94" s="11" customFormat="1" ht="20.100000000000001" customHeight="1">
      <c r="A11" s="35" t="s">
        <v>128</v>
      </c>
      <c r="B11" s="114"/>
      <c r="C11" s="114"/>
      <c r="D11" s="109"/>
      <c r="E11" s="115"/>
      <c r="F11" s="116"/>
      <c r="G11" s="116"/>
      <c r="H11" s="116"/>
      <c r="I11" s="116"/>
      <c r="J11" s="116"/>
      <c r="K11" s="117"/>
      <c r="L11" s="116"/>
      <c r="M11" s="118"/>
      <c r="N11" s="119"/>
      <c r="O11" s="119"/>
      <c r="P11" s="120"/>
      <c r="Q11" s="141"/>
    </row>
    <row r="12" spans="1:94" s="11" customFormat="1" ht="102">
      <c r="A12" s="113" t="s">
        <v>130</v>
      </c>
      <c r="B12" s="111" t="s">
        <v>131</v>
      </c>
      <c r="C12" s="111" t="s">
        <v>129</v>
      </c>
      <c r="D12" s="112" t="s">
        <v>142</v>
      </c>
      <c r="E12" s="53">
        <f>-SUM(F12:J12)-1</f>
        <v>-12</v>
      </c>
      <c r="F12" s="113">
        <v>5</v>
      </c>
      <c r="G12" s="113">
        <v>2</v>
      </c>
      <c r="H12" s="113">
        <v>2</v>
      </c>
      <c r="I12" s="113">
        <v>1</v>
      </c>
      <c r="J12" s="113">
        <v>1</v>
      </c>
      <c r="K12" s="133" t="s">
        <v>142</v>
      </c>
      <c r="L12" s="113" t="s">
        <v>133</v>
      </c>
      <c r="M12" s="110" t="s">
        <v>132</v>
      </c>
      <c r="N12" s="113"/>
      <c r="O12" s="113"/>
      <c r="P12" s="111"/>
      <c r="Q12" s="129"/>
    </row>
    <row r="13" spans="1:94" s="10" customFormat="1" ht="20.100000000000001" customHeight="1">
      <c r="A13" s="35" t="s">
        <v>92</v>
      </c>
      <c r="B13" s="36"/>
      <c r="C13" s="36"/>
      <c r="D13" s="109"/>
      <c r="E13" s="66"/>
      <c r="F13" s="36"/>
      <c r="G13" s="36"/>
      <c r="H13" s="36"/>
      <c r="I13" s="36"/>
      <c r="J13" s="36"/>
      <c r="K13" s="88"/>
      <c r="L13" s="36"/>
      <c r="M13" s="36"/>
      <c r="N13" s="36"/>
      <c r="O13" s="36" t="s">
        <v>161</v>
      </c>
      <c r="P13" s="36"/>
      <c r="Q13" s="140"/>
    </row>
    <row r="14" spans="1:94" s="10" customFormat="1" ht="84.95" customHeight="1">
      <c r="A14" s="148" t="s">
        <v>95</v>
      </c>
      <c r="B14" s="158" t="s">
        <v>110</v>
      </c>
      <c r="C14" s="44" t="s">
        <v>46</v>
      </c>
      <c r="D14" s="160" t="s">
        <v>141</v>
      </c>
      <c r="E14" s="161">
        <f>-SUM(F14:J14)</f>
        <v>-14</v>
      </c>
      <c r="F14" s="162">
        <v>5</v>
      </c>
      <c r="G14" s="162">
        <v>3</v>
      </c>
      <c r="H14" s="162">
        <v>3</v>
      </c>
      <c r="I14" s="162">
        <v>2</v>
      </c>
      <c r="J14" s="162">
        <v>1</v>
      </c>
      <c r="K14" s="160" t="s">
        <v>141</v>
      </c>
      <c r="L14" s="69" t="s">
        <v>21</v>
      </c>
      <c r="M14" s="183" t="s">
        <v>176</v>
      </c>
      <c r="N14" s="148" t="s">
        <v>190</v>
      </c>
      <c r="O14" s="148" t="s">
        <v>162</v>
      </c>
      <c r="P14" s="151" t="s">
        <v>25</v>
      </c>
      <c r="Q14" s="151" t="s">
        <v>26</v>
      </c>
    </row>
    <row r="15" spans="1:94" s="10" customFormat="1" ht="84.95" customHeight="1">
      <c r="A15" s="149"/>
      <c r="B15" s="159"/>
      <c r="C15" s="44"/>
      <c r="D15" s="160">
        <f>WORKDAY(K15,E15,swieta!$A$2:$A$42)</f>
        <v>0</v>
      </c>
      <c r="E15" s="161"/>
      <c r="F15" s="162"/>
      <c r="G15" s="162"/>
      <c r="H15" s="162"/>
      <c r="I15" s="162"/>
      <c r="J15" s="162"/>
      <c r="K15" s="160"/>
      <c r="L15" s="69" t="s">
        <v>18</v>
      </c>
      <c r="M15" s="183"/>
      <c r="N15" s="149"/>
      <c r="O15" s="149"/>
      <c r="P15" s="152"/>
      <c r="Q15" s="152"/>
    </row>
    <row r="16" spans="1:94" s="10" customFormat="1" ht="20.100000000000001" customHeight="1">
      <c r="A16" s="33" t="s">
        <v>103</v>
      </c>
      <c r="B16" s="32"/>
      <c r="C16" s="32"/>
      <c r="D16" s="72"/>
      <c r="E16" s="67"/>
      <c r="F16" s="32"/>
      <c r="G16" s="32"/>
      <c r="H16" s="32"/>
      <c r="I16" s="32"/>
      <c r="J16" s="32"/>
      <c r="K16" s="89"/>
      <c r="L16" s="32"/>
      <c r="M16" s="32"/>
      <c r="N16" s="32"/>
      <c r="O16" s="32"/>
      <c r="P16" s="32"/>
      <c r="Q16" s="142"/>
    </row>
    <row r="17" spans="1:18" s="10" customFormat="1" ht="76.5">
      <c r="A17" s="125" t="s">
        <v>96</v>
      </c>
      <c r="B17" s="100" t="s">
        <v>85</v>
      </c>
      <c r="C17" s="44" t="s">
        <v>138</v>
      </c>
      <c r="D17" s="136">
        <f>WORKDAY(K17,E17,swieta!$A$2:$A$52)</f>
        <v>43815</v>
      </c>
      <c r="E17" s="137">
        <f>-SUM(F17:J17)</f>
        <v>-14</v>
      </c>
      <c r="F17" s="134">
        <v>5</v>
      </c>
      <c r="G17" s="134">
        <v>3</v>
      </c>
      <c r="H17" s="134">
        <v>3</v>
      </c>
      <c r="I17" s="134">
        <v>2</v>
      </c>
      <c r="J17" s="134">
        <v>1</v>
      </c>
      <c r="K17" s="73">
        <f>WORKDAY(D18,-6,swieta!$A$2:$A$52)</f>
        <v>43839</v>
      </c>
      <c r="L17" s="138" t="s">
        <v>20</v>
      </c>
      <c r="M17" s="183" t="s">
        <v>175</v>
      </c>
      <c r="N17" s="125" t="s">
        <v>184</v>
      </c>
      <c r="O17" s="125" t="s">
        <v>163</v>
      </c>
      <c r="P17" s="124" t="s">
        <v>25</v>
      </c>
      <c r="Q17" s="126" t="s">
        <v>25</v>
      </c>
    </row>
    <row r="18" spans="1:18" s="10" customFormat="1" ht="57" customHeight="1">
      <c r="A18" s="95" t="s">
        <v>97</v>
      </c>
      <c r="B18" s="100" t="s">
        <v>19</v>
      </c>
      <c r="C18" s="44" t="s">
        <v>111</v>
      </c>
      <c r="D18" s="136">
        <f>WORKDAY(K18,E18,swieta!$A$2:$A$52)</f>
        <v>43847</v>
      </c>
      <c r="E18" s="68">
        <f>-SUM(F18:J18)</f>
        <v>-9</v>
      </c>
      <c r="F18" s="134">
        <v>5</v>
      </c>
      <c r="G18" s="134">
        <v>3</v>
      </c>
      <c r="H18" s="134">
        <v>1</v>
      </c>
      <c r="I18" s="134"/>
      <c r="J18" s="134"/>
      <c r="K18" s="73">
        <f>WORKDAY(D22,-1,swieta!$A$2:$A$52)</f>
        <v>43860</v>
      </c>
      <c r="L18" s="69" t="s">
        <v>19</v>
      </c>
      <c r="M18" s="183"/>
      <c r="N18" s="95" t="s">
        <v>182</v>
      </c>
      <c r="O18" s="95" t="s">
        <v>164</v>
      </c>
      <c r="P18" s="92" t="s">
        <v>25</v>
      </c>
      <c r="Q18" s="129" t="s">
        <v>25</v>
      </c>
    </row>
    <row r="19" spans="1:18" s="10" customFormat="1" ht="58.5" customHeight="1">
      <c r="A19" s="95" t="s">
        <v>98</v>
      </c>
      <c r="B19" s="100" t="s">
        <v>64</v>
      </c>
      <c r="C19" s="92" t="s">
        <v>65</v>
      </c>
      <c r="D19" s="136" t="s">
        <v>68</v>
      </c>
      <c r="E19" s="68"/>
      <c r="F19" s="139" t="s">
        <v>68</v>
      </c>
      <c r="G19" s="139" t="s">
        <v>68</v>
      </c>
      <c r="H19" s="139" t="s">
        <v>68</v>
      </c>
      <c r="I19" s="139"/>
      <c r="J19" s="139"/>
      <c r="K19" s="136" t="s">
        <v>68</v>
      </c>
      <c r="L19" s="69" t="s">
        <v>18</v>
      </c>
      <c r="M19" s="183"/>
      <c r="N19" s="148" t="s">
        <v>183</v>
      </c>
      <c r="O19" s="148" t="s">
        <v>165</v>
      </c>
      <c r="P19" s="151" t="s">
        <v>25</v>
      </c>
      <c r="Q19" s="148" t="s">
        <v>25</v>
      </c>
    </row>
    <row r="20" spans="1:18" s="10" customFormat="1" ht="82.5" customHeight="1">
      <c r="A20" s="95" t="s">
        <v>98</v>
      </c>
      <c r="B20" s="100" t="s">
        <v>71</v>
      </c>
      <c r="C20" s="75" t="s">
        <v>72</v>
      </c>
      <c r="D20" s="136" t="s">
        <v>68</v>
      </c>
      <c r="E20" s="68"/>
      <c r="F20" s="139" t="s">
        <v>68</v>
      </c>
      <c r="G20" s="139" t="s">
        <v>68</v>
      </c>
      <c r="H20" s="139" t="s">
        <v>68</v>
      </c>
      <c r="I20" s="139"/>
      <c r="J20" s="139"/>
      <c r="K20" s="136" t="s">
        <v>68</v>
      </c>
      <c r="L20" s="69" t="s">
        <v>73</v>
      </c>
      <c r="M20" s="183"/>
      <c r="N20" s="149"/>
      <c r="O20" s="149"/>
      <c r="P20" s="152"/>
      <c r="Q20" s="149"/>
    </row>
    <row r="21" spans="1:18" s="10" customFormat="1" ht="20.100000000000001" customHeight="1">
      <c r="A21" s="28" t="s">
        <v>186</v>
      </c>
      <c r="B21" s="34"/>
      <c r="C21" s="34"/>
      <c r="D21" s="72"/>
      <c r="E21" s="67"/>
      <c r="F21" s="34"/>
      <c r="G21" s="34"/>
      <c r="H21" s="34"/>
      <c r="I21" s="34"/>
      <c r="J21" s="34"/>
      <c r="K21" s="90"/>
      <c r="L21" s="34"/>
      <c r="M21" s="34"/>
      <c r="N21" s="34"/>
      <c r="O21" s="34"/>
      <c r="P21" s="34"/>
      <c r="Q21" s="143"/>
      <c r="R21" s="15"/>
    </row>
    <row r="22" spans="1:18" s="10" customFormat="1" ht="56.25" customHeight="1">
      <c r="A22" s="105" t="s">
        <v>67</v>
      </c>
      <c r="B22" s="106" t="s">
        <v>69</v>
      </c>
      <c r="C22" s="106" t="s">
        <v>67</v>
      </c>
      <c r="D22" s="136">
        <f>WORKDAY(K22,-E22,swieta!$A$2:$A$52)</f>
        <v>43861</v>
      </c>
      <c r="E22" s="68">
        <v>18</v>
      </c>
      <c r="F22" s="155" t="s">
        <v>118</v>
      </c>
      <c r="G22" s="156"/>
      <c r="H22" s="156"/>
      <c r="I22" s="156"/>
      <c r="J22" s="157"/>
      <c r="K22" s="73">
        <f>WORKDAY(D23,-2,swieta!$A$2:$A$52)</f>
        <v>43887</v>
      </c>
      <c r="L22" s="103"/>
      <c r="M22" s="96"/>
      <c r="N22" s="107" t="s">
        <v>185</v>
      </c>
      <c r="O22" s="106" t="s">
        <v>67</v>
      </c>
      <c r="P22" s="107" t="s">
        <v>25</v>
      </c>
      <c r="Q22" s="107" t="s">
        <v>25</v>
      </c>
      <c r="R22" s="15"/>
    </row>
    <row r="23" spans="1:18" s="10" customFormat="1" ht="60" customHeight="1">
      <c r="A23" s="101" t="s">
        <v>99</v>
      </c>
      <c r="B23" s="107" t="s">
        <v>66</v>
      </c>
      <c r="C23" s="74" t="s">
        <v>112</v>
      </c>
      <c r="D23" s="136">
        <f>WORKDAY(K23,-E23,swieta!$A$2:$A$52)</f>
        <v>43889</v>
      </c>
      <c r="E23" s="53">
        <f t="shared" ref="E23" si="1">SUM(F23:J23)</f>
        <v>3</v>
      </c>
      <c r="F23" s="134">
        <v>3</v>
      </c>
      <c r="G23" s="134"/>
      <c r="H23" s="134"/>
      <c r="I23" s="134"/>
      <c r="J23" s="134"/>
      <c r="K23" s="73">
        <f>WORKDAY(D24,-5,swieta!$A$2:$A$52)</f>
        <v>43894</v>
      </c>
      <c r="L23" s="85" t="s">
        <v>18</v>
      </c>
      <c r="M23" s="153" t="s">
        <v>122</v>
      </c>
      <c r="N23" s="93"/>
      <c r="O23" s="108" t="s">
        <v>166</v>
      </c>
      <c r="P23" s="98" t="s">
        <v>25</v>
      </c>
      <c r="Q23" s="130" t="s">
        <v>25</v>
      </c>
    </row>
    <row r="24" spans="1:18" s="10" customFormat="1" ht="65.25" customHeight="1">
      <c r="A24" s="101" t="s">
        <v>97</v>
      </c>
      <c r="B24" s="107" t="s">
        <v>43</v>
      </c>
      <c r="C24" s="44" t="s">
        <v>111</v>
      </c>
      <c r="D24" s="135">
        <f>D29</f>
        <v>43901</v>
      </c>
      <c r="E24" s="53">
        <f>SUM(F24:J24)</f>
        <v>9</v>
      </c>
      <c r="F24" s="134">
        <v>5</v>
      </c>
      <c r="G24" s="134">
        <v>3</v>
      </c>
      <c r="H24" s="134">
        <v>1</v>
      </c>
      <c r="I24" s="134"/>
      <c r="J24" s="134"/>
      <c r="K24" s="73">
        <f>WORKDAY(D24,E24,swieta!$A$2:$A$52)</f>
        <v>43914</v>
      </c>
      <c r="L24" s="85" t="s">
        <v>19</v>
      </c>
      <c r="M24" s="154"/>
      <c r="N24" s="101" t="s">
        <v>187</v>
      </c>
      <c r="O24" s="95" t="s">
        <v>167</v>
      </c>
      <c r="P24" s="98" t="s">
        <v>119</v>
      </c>
      <c r="Q24" s="130" t="s">
        <v>120</v>
      </c>
    </row>
    <row r="25" spans="1:18" s="10" customFormat="1" ht="67.5" customHeight="1">
      <c r="A25" s="95" t="s">
        <v>96</v>
      </c>
      <c r="B25" s="100" t="s">
        <v>44</v>
      </c>
      <c r="C25" s="44" t="s">
        <v>111</v>
      </c>
      <c r="D25" s="135" t="s">
        <v>68</v>
      </c>
      <c r="E25" s="53"/>
      <c r="F25" s="139" t="s">
        <v>68</v>
      </c>
      <c r="G25" s="139" t="s">
        <v>68</v>
      </c>
      <c r="H25" s="139" t="s">
        <v>68</v>
      </c>
      <c r="I25" s="134"/>
      <c r="J25" s="134"/>
      <c r="K25" s="73" t="s">
        <v>68</v>
      </c>
      <c r="L25" s="69" t="s">
        <v>20</v>
      </c>
      <c r="M25" s="148" t="s">
        <v>126</v>
      </c>
      <c r="N25" s="95" t="s">
        <v>188</v>
      </c>
      <c r="O25" s="97" t="s">
        <v>168</v>
      </c>
      <c r="P25" s="92" t="s">
        <v>25</v>
      </c>
      <c r="Q25" s="129" t="s">
        <v>25</v>
      </c>
    </row>
    <row r="26" spans="1:18" s="10" customFormat="1" ht="56.25" customHeight="1">
      <c r="A26" s="95" t="s">
        <v>98</v>
      </c>
      <c r="B26" s="100" t="s">
        <v>74</v>
      </c>
      <c r="C26" s="92" t="s">
        <v>65</v>
      </c>
      <c r="D26" s="135" t="s">
        <v>68</v>
      </c>
      <c r="E26" s="53"/>
      <c r="F26" s="139" t="s">
        <v>68</v>
      </c>
      <c r="G26" s="139" t="s">
        <v>68</v>
      </c>
      <c r="H26" s="139" t="s">
        <v>68</v>
      </c>
      <c r="I26" s="134"/>
      <c r="J26" s="134"/>
      <c r="K26" s="73" t="s">
        <v>68</v>
      </c>
      <c r="L26" s="69" t="s">
        <v>18</v>
      </c>
      <c r="M26" s="150"/>
      <c r="N26" s="148" t="s">
        <v>189</v>
      </c>
      <c r="O26" s="148" t="s">
        <v>169</v>
      </c>
      <c r="P26" s="151" t="s">
        <v>25</v>
      </c>
      <c r="Q26" s="148" t="s">
        <v>25</v>
      </c>
    </row>
    <row r="27" spans="1:18" s="10" customFormat="1" ht="79.5" customHeight="1">
      <c r="A27" s="95" t="s">
        <v>98</v>
      </c>
      <c r="B27" s="100" t="s">
        <v>71</v>
      </c>
      <c r="C27" s="75" t="s">
        <v>72</v>
      </c>
      <c r="D27" s="136" t="s">
        <v>68</v>
      </c>
      <c r="E27" s="53"/>
      <c r="F27" s="139" t="s">
        <v>68</v>
      </c>
      <c r="G27" s="139" t="s">
        <v>68</v>
      </c>
      <c r="H27" s="139" t="s">
        <v>68</v>
      </c>
      <c r="I27" s="134"/>
      <c r="J27" s="134"/>
      <c r="K27" s="73" t="s">
        <v>68</v>
      </c>
      <c r="L27" s="69" t="s">
        <v>73</v>
      </c>
      <c r="M27" s="150"/>
      <c r="N27" s="149"/>
      <c r="O27" s="149"/>
      <c r="P27" s="152"/>
      <c r="Q27" s="149"/>
    </row>
    <row r="28" spans="1:18" s="10" customFormat="1" ht="20.100000000000001" customHeight="1">
      <c r="A28" s="31" t="s">
        <v>104</v>
      </c>
      <c r="B28" s="28"/>
      <c r="C28" s="29"/>
      <c r="D28" s="72"/>
      <c r="E28" s="67"/>
      <c r="F28" s="29"/>
      <c r="G28" s="30"/>
      <c r="H28" s="31"/>
      <c r="I28" s="31"/>
      <c r="J28" s="31"/>
      <c r="K28" s="47"/>
      <c r="L28" s="30"/>
      <c r="M28" s="150"/>
      <c r="N28" s="31"/>
      <c r="O28" s="31"/>
      <c r="P28" s="31"/>
      <c r="Q28" s="31"/>
    </row>
    <row r="29" spans="1:18" s="11" customFormat="1" ht="25.5">
      <c r="A29" s="101" t="s">
        <v>100</v>
      </c>
      <c r="B29" s="98" t="s">
        <v>22</v>
      </c>
      <c r="C29" s="44" t="s">
        <v>111</v>
      </c>
      <c r="D29" s="135">
        <f>WORKDAY(K29,E29,swieta!$A$2:$A$52)</f>
        <v>43901</v>
      </c>
      <c r="E29" s="53">
        <f>-SUM(F29:J29)</f>
        <v>-14</v>
      </c>
      <c r="F29" s="134">
        <v>5</v>
      </c>
      <c r="G29" s="134">
        <v>3</v>
      </c>
      <c r="H29" s="134">
        <v>3</v>
      </c>
      <c r="I29" s="134">
        <v>2</v>
      </c>
      <c r="J29" s="134">
        <v>1</v>
      </c>
      <c r="K29" s="73">
        <f>K31</f>
        <v>43921</v>
      </c>
      <c r="L29" s="85" t="s">
        <v>19</v>
      </c>
      <c r="M29" s="150"/>
      <c r="N29" s="101" t="s">
        <v>181</v>
      </c>
      <c r="O29" s="101" t="s">
        <v>170</v>
      </c>
      <c r="P29" s="98" t="s">
        <v>25</v>
      </c>
      <c r="Q29" s="130" t="s">
        <v>25</v>
      </c>
    </row>
    <row r="30" spans="1:18" s="12" customFormat="1" ht="21" customHeight="1">
      <c r="A30" s="49" t="s">
        <v>105</v>
      </c>
      <c r="B30" s="50"/>
      <c r="C30" s="50"/>
      <c r="D30" s="72"/>
      <c r="E30" s="67"/>
      <c r="F30" s="50"/>
      <c r="G30" s="50"/>
      <c r="H30" s="50"/>
      <c r="I30" s="50"/>
      <c r="J30" s="50"/>
      <c r="K30" s="91"/>
      <c r="L30" s="50"/>
      <c r="M30" s="50"/>
      <c r="N30" s="50"/>
      <c r="O30" s="50"/>
      <c r="P30" s="50"/>
      <c r="Q30" s="144"/>
    </row>
    <row r="31" spans="1:18" s="11" customFormat="1" ht="76.5">
      <c r="A31" s="101" t="s">
        <v>101</v>
      </c>
      <c r="B31" s="102" t="s">
        <v>139</v>
      </c>
      <c r="C31" s="179" t="s">
        <v>111</v>
      </c>
      <c r="D31" s="135">
        <f>D29</f>
        <v>43901</v>
      </c>
      <c r="E31" s="53">
        <f>-SUM(F31:J31)</f>
        <v>-14</v>
      </c>
      <c r="F31" s="134">
        <v>5</v>
      </c>
      <c r="G31" s="134">
        <v>3</v>
      </c>
      <c r="H31" s="134">
        <v>3</v>
      </c>
      <c r="I31" s="134">
        <v>2</v>
      </c>
      <c r="J31" s="134">
        <v>1</v>
      </c>
      <c r="K31" s="73">
        <v>43921</v>
      </c>
      <c r="L31" s="181" t="s">
        <v>45</v>
      </c>
      <c r="M31" s="45" t="s">
        <v>177</v>
      </c>
      <c r="N31" s="148" t="s">
        <v>123</v>
      </c>
      <c r="O31" s="101" t="s">
        <v>171</v>
      </c>
      <c r="P31" s="98" t="s">
        <v>25</v>
      </c>
      <c r="Q31" s="130" t="s">
        <v>25</v>
      </c>
    </row>
    <row r="32" spans="1:18" s="11" customFormat="1" ht="76.5">
      <c r="A32" s="122" t="s">
        <v>101</v>
      </c>
      <c r="B32" s="123" t="s">
        <v>140</v>
      </c>
      <c r="C32" s="180"/>
      <c r="D32" s="135">
        <f>WORKDAY(K32,E32,swieta!$A$2:$A$52)</f>
        <v>43945</v>
      </c>
      <c r="E32" s="53">
        <f>-SUM(F32:J32)</f>
        <v>-14</v>
      </c>
      <c r="F32" s="134">
        <v>5</v>
      </c>
      <c r="G32" s="134">
        <v>3</v>
      </c>
      <c r="H32" s="134">
        <v>3</v>
      </c>
      <c r="I32" s="134">
        <v>2</v>
      </c>
      <c r="J32" s="134">
        <v>1</v>
      </c>
      <c r="K32" s="73">
        <v>43966</v>
      </c>
      <c r="L32" s="182"/>
      <c r="M32" s="45" t="s">
        <v>177</v>
      </c>
      <c r="N32" s="149"/>
      <c r="O32" s="121" t="s">
        <v>171</v>
      </c>
      <c r="P32" s="128" t="s">
        <v>25</v>
      </c>
      <c r="Q32" s="130" t="s">
        <v>25</v>
      </c>
    </row>
    <row r="33" spans="1:17" s="41" customFormat="1" ht="20.100000000000001" customHeight="1">
      <c r="A33" s="38" t="s">
        <v>106</v>
      </c>
      <c r="B33" s="39"/>
      <c r="C33" s="39"/>
      <c r="D33" s="71"/>
      <c r="E33" s="65"/>
      <c r="F33" s="39"/>
      <c r="G33" s="39"/>
      <c r="H33" s="39"/>
      <c r="I33" s="39"/>
      <c r="J33" s="39"/>
      <c r="K33" s="87"/>
      <c r="L33" s="39"/>
      <c r="M33" s="39"/>
      <c r="N33" s="39"/>
      <c r="O33" s="39" t="s">
        <v>172</v>
      </c>
      <c r="P33" s="39"/>
      <c r="Q33" s="40"/>
    </row>
    <row r="34" spans="1:17" s="10" customFormat="1" ht="20.100000000000001" customHeight="1">
      <c r="A34" s="33" t="s">
        <v>107</v>
      </c>
      <c r="B34" s="32"/>
      <c r="C34" s="32"/>
      <c r="D34" s="72"/>
      <c r="E34" s="67"/>
      <c r="F34" s="32"/>
      <c r="G34" s="32"/>
      <c r="H34" s="32"/>
      <c r="I34" s="32"/>
      <c r="J34" s="32"/>
      <c r="K34" s="89"/>
      <c r="L34" s="32"/>
      <c r="M34" s="32"/>
      <c r="N34" s="32"/>
      <c r="O34" s="32"/>
      <c r="P34" s="32"/>
      <c r="Q34" s="142"/>
    </row>
    <row r="35" spans="1:17" s="11" customFormat="1" ht="76.5">
      <c r="A35" s="101" t="s">
        <v>102</v>
      </c>
      <c r="B35" s="102" t="s">
        <v>23</v>
      </c>
      <c r="C35" s="44" t="s">
        <v>111</v>
      </c>
      <c r="D35" s="135">
        <f>WORKDAY(K31,10,swieta!$A$2:$A$52)</f>
        <v>43936</v>
      </c>
      <c r="E35" s="53">
        <f>-SUM(F35:J35)</f>
        <v>-14</v>
      </c>
      <c r="F35" s="134">
        <v>5</v>
      </c>
      <c r="G35" s="134">
        <v>3</v>
      </c>
      <c r="H35" s="134">
        <v>3</v>
      </c>
      <c r="I35" s="134">
        <v>2</v>
      </c>
      <c r="J35" s="134">
        <v>1</v>
      </c>
      <c r="K35" s="73">
        <f>WORKDAY(D35,-E35,swieta!$A$2:$A$52)</f>
        <v>43957</v>
      </c>
      <c r="L35" s="85" t="s">
        <v>19</v>
      </c>
      <c r="M35" s="108" t="s">
        <v>178</v>
      </c>
      <c r="N35" s="104" t="s">
        <v>124</v>
      </c>
      <c r="O35" s="101" t="s">
        <v>173</v>
      </c>
      <c r="P35" s="98" t="s">
        <v>25</v>
      </c>
      <c r="Q35" s="130" t="s">
        <v>25</v>
      </c>
    </row>
    <row r="36" spans="1:17" s="12" customFormat="1" ht="20.100000000000001" customHeight="1">
      <c r="A36" s="28" t="s">
        <v>108</v>
      </c>
      <c r="B36" s="34"/>
      <c r="C36" s="34"/>
      <c r="D36" s="72"/>
      <c r="E36" s="67"/>
      <c r="F36" s="34"/>
      <c r="G36" s="34"/>
      <c r="H36" s="34"/>
      <c r="I36" s="34"/>
      <c r="J36" s="34"/>
      <c r="K36" s="90"/>
      <c r="L36" s="34"/>
      <c r="M36" s="34"/>
      <c r="N36" s="34"/>
      <c r="O36" s="34"/>
      <c r="P36" s="34"/>
      <c r="Q36" s="143"/>
    </row>
    <row r="37" spans="1:17" s="11" customFormat="1" ht="76.5">
      <c r="A37" s="95" t="s">
        <v>113</v>
      </c>
      <c r="B37" s="99" t="s">
        <v>17</v>
      </c>
      <c r="C37" s="44" t="s">
        <v>111</v>
      </c>
      <c r="D37" s="135">
        <f>WORKDAY(K37,E37,swieta!$A$2:$A$52)</f>
        <v>43962</v>
      </c>
      <c r="E37" s="68">
        <f>-SUM(F37:J37)</f>
        <v>-14</v>
      </c>
      <c r="F37" s="134">
        <v>5</v>
      </c>
      <c r="G37" s="134">
        <v>3</v>
      </c>
      <c r="H37" s="134">
        <v>3</v>
      </c>
      <c r="I37" s="134">
        <v>2</v>
      </c>
      <c r="J37" s="134">
        <v>1</v>
      </c>
      <c r="K37" s="73">
        <v>43980</v>
      </c>
      <c r="L37" s="85" t="s">
        <v>45</v>
      </c>
      <c r="M37" s="108" t="s">
        <v>179</v>
      </c>
      <c r="N37" s="104" t="s">
        <v>180</v>
      </c>
      <c r="O37" s="101" t="s">
        <v>174</v>
      </c>
      <c r="P37" s="98" t="s">
        <v>25</v>
      </c>
      <c r="Q37" s="128" t="s">
        <v>25</v>
      </c>
    </row>
    <row r="38" spans="1:17" s="11" customFormat="1" ht="20.100000000000001" customHeight="1">
      <c r="A38" s="42" t="s">
        <v>127</v>
      </c>
      <c r="B38" s="184"/>
      <c r="C38" s="185"/>
      <c r="D38" s="71"/>
      <c r="E38" s="65"/>
      <c r="F38" s="186"/>
      <c r="G38" s="186"/>
      <c r="H38" s="186"/>
      <c r="I38" s="186"/>
      <c r="J38" s="186"/>
      <c r="K38" s="187"/>
      <c r="L38" s="188"/>
      <c r="M38" s="189"/>
      <c r="N38" s="188"/>
      <c r="O38" s="188"/>
      <c r="P38" s="190"/>
      <c r="Q38" s="191"/>
    </row>
    <row r="39" spans="1:17" s="11" customFormat="1" ht="30" customHeight="1">
      <c r="A39" s="129" t="s">
        <v>148</v>
      </c>
      <c r="B39" s="127" t="s">
        <v>145</v>
      </c>
      <c r="C39" s="44" t="s">
        <v>111</v>
      </c>
      <c r="D39" s="145">
        <v>43901</v>
      </c>
      <c r="E39" s="146">
        <v>-14</v>
      </c>
      <c r="F39" s="129">
        <v>5</v>
      </c>
      <c r="G39" s="129">
        <v>3</v>
      </c>
      <c r="H39" s="129">
        <v>3</v>
      </c>
      <c r="I39" s="129">
        <v>2</v>
      </c>
      <c r="J39" s="129">
        <v>1</v>
      </c>
      <c r="K39" s="147">
        <v>43921</v>
      </c>
      <c r="L39" s="129" t="s">
        <v>19</v>
      </c>
      <c r="M39" s="45"/>
      <c r="N39" s="129"/>
      <c r="O39" s="129"/>
      <c r="P39" s="127" t="s">
        <v>25</v>
      </c>
      <c r="Q39" s="127" t="s">
        <v>25</v>
      </c>
    </row>
    <row r="40" spans="1:17" s="11" customFormat="1" ht="30" customHeight="1">
      <c r="A40" s="129" t="s">
        <v>149</v>
      </c>
      <c r="B40" s="127" t="s">
        <v>16</v>
      </c>
      <c r="C40" s="75" t="s">
        <v>16</v>
      </c>
      <c r="D40" s="145">
        <v>43901</v>
      </c>
      <c r="E40" s="146">
        <v>-14</v>
      </c>
      <c r="F40" s="129">
        <v>5</v>
      </c>
      <c r="G40" s="129">
        <v>3</v>
      </c>
      <c r="H40" s="129">
        <v>3</v>
      </c>
      <c r="I40" s="129">
        <v>2</v>
      </c>
      <c r="J40" s="129">
        <v>1</v>
      </c>
      <c r="K40" s="147">
        <v>43921</v>
      </c>
      <c r="L40" s="129" t="s">
        <v>19</v>
      </c>
      <c r="M40" s="45"/>
      <c r="N40" s="129"/>
      <c r="O40" s="129"/>
      <c r="P40" s="127" t="s">
        <v>25</v>
      </c>
      <c r="Q40" s="127" t="s">
        <v>25</v>
      </c>
    </row>
    <row r="41" spans="1:17" s="11" customFormat="1" ht="30" customHeight="1">
      <c r="A41" s="129"/>
      <c r="B41" s="127" t="s">
        <v>135</v>
      </c>
      <c r="C41" s="75" t="s">
        <v>144</v>
      </c>
      <c r="D41" s="145">
        <v>43901</v>
      </c>
      <c r="E41" s="146">
        <v>-14</v>
      </c>
      <c r="F41" s="129">
        <v>5</v>
      </c>
      <c r="G41" s="129">
        <v>3</v>
      </c>
      <c r="H41" s="129">
        <v>3</v>
      </c>
      <c r="I41" s="129">
        <v>2</v>
      </c>
      <c r="J41" s="129">
        <v>1</v>
      </c>
      <c r="K41" s="147">
        <v>43921</v>
      </c>
      <c r="L41" s="129" t="s">
        <v>19</v>
      </c>
      <c r="M41" s="45"/>
      <c r="N41" s="129"/>
      <c r="O41" s="129"/>
      <c r="P41" s="127" t="s">
        <v>25</v>
      </c>
      <c r="Q41" s="127" t="s">
        <v>25</v>
      </c>
    </row>
    <row r="42" spans="1:17" s="11" customFormat="1" ht="30" customHeight="1">
      <c r="A42" s="129" t="s">
        <v>148</v>
      </c>
      <c r="B42" s="127" t="s">
        <v>134</v>
      </c>
      <c r="C42" s="44" t="s">
        <v>111</v>
      </c>
      <c r="D42" s="145">
        <v>43936</v>
      </c>
      <c r="E42" s="146">
        <v>-14</v>
      </c>
      <c r="F42" s="129">
        <v>5</v>
      </c>
      <c r="G42" s="129">
        <v>3</v>
      </c>
      <c r="H42" s="129">
        <v>3</v>
      </c>
      <c r="I42" s="129">
        <v>2</v>
      </c>
      <c r="J42" s="129">
        <v>1</v>
      </c>
      <c r="K42" s="147">
        <v>43957</v>
      </c>
      <c r="L42" s="129" t="s">
        <v>19</v>
      </c>
      <c r="M42" s="45"/>
      <c r="N42" s="129"/>
      <c r="O42" s="129"/>
      <c r="P42" s="127" t="s">
        <v>25</v>
      </c>
      <c r="Q42" s="127" t="s">
        <v>25</v>
      </c>
    </row>
    <row r="43" spans="1:17" s="11" customFormat="1" ht="30" customHeight="1">
      <c r="A43" s="129" t="s">
        <v>149</v>
      </c>
      <c r="B43" s="127" t="s">
        <v>16</v>
      </c>
      <c r="C43" s="75" t="s">
        <v>16</v>
      </c>
      <c r="D43" s="145">
        <v>43936</v>
      </c>
      <c r="E43" s="146">
        <v>-14</v>
      </c>
      <c r="F43" s="129">
        <v>5</v>
      </c>
      <c r="G43" s="129">
        <v>3</v>
      </c>
      <c r="H43" s="129">
        <v>3</v>
      </c>
      <c r="I43" s="129">
        <v>2</v>
      </c>
      <c r="J43" s="129">
        <v>1</v>
      </c>
      <c r="K43" s="147">
        <v>43957</v>
      </c>
      <c r="L43" s="129" t="s">
        <v>19</v>
      </c>
      <c r="M43" s="45"/>
      <c r="N43" s="129"/>
      <c r="O43" s="129"/>
      <c r="P43" s="127" t="s">
        <v>25</v>
      </c>
      <c r="Q43" s="127" t="s">
        <v>25</v>
      </c>
    </row>
    <row r="44" spans="1:17" s="11" customFormat="1" ht="30" customHeight="1">
      <c r="A44" s="129" t="s">
        <v>150</v>
      </c>
      <c r="B44" s="127" t="s">
        <v>146</v>
      </c>
      <c r="C44" s="44" t="s">
        <v>111</v>
      </c>
      <c r="D44" s="145">
        <v>43901</v>
      </c>
      <c r="E44" s="146">
        <v>-14</v>
      </c>
      <c r="F44" s="129">
        <v>5</v>
      </c>
      <c r="G44" s="129">
        <v>3</v>
      </c>
      <c r="H44" s="129">
        <v>3</v>
      </c>
      <c r="I44" s="129">
        <v>2</v>
      </c>
      <c r="J44" s="129">
        <v>1</v>
      </c>
      <c r="K44" s="147">
        <v>43921</v>
      </c>
      <c r="L44" s="129" t="s">
        <v>45</v>
      </c>
      <c r="M44" s="45"/>
      <c r="N44" s="129"/>
      <c r="O44" s="129"/>
      <c r="P44" s="127" t="s">
        <v>25</v>
      </c>
      <c r="Q44" s="127" t="s">
        <v>25</v>
      </c>
    </row>
    <row r="45" spans="1:17" s="11" customFormat="1" ht="30" customHeight="1">
      <c r="A45" s="129" t="s">
        <v>150</v>
      </c>
      <c r="B45" s="127" t="s">
        <v>147</v>
      </c>
      <c r="C45" s="44" t="s">
        <v>111</v>
      </c>
      <c r="D45" s="145">
        <v>43945</v>
      </c>
      <c r="E45" s="146">
        <v>-14</v>
      </c>
      <c r="F45" s="129">
        <v>5</v>
      </c>
      <c r="G45" s="129">
        <v>3</v>
      </c>
      <c r="H45" s="129">
        <v>3</v>
      </c>
      <c r="I45" s="129">
        <v>2</v>
      </c>
      <c r="J45" s="129">
        <v>1</v>
      </c>
      <c r="K45" s="147">
        <v>43966</v>
      </c>
      <c r="L45" s="129" t="s">
        <v>45</v>
      </c>
      <c r="M45" s="45"/>
      <c r="N45" s="129"/>
      <c r="O45" s="129"/>
      <c r="P45" s="127" t="s">
        <v>25</v>
      </c>
      <c r="Q45" s="127" t="s">
        <v>25</v>
      </c>
    </row>
    <row r="46" spans="1:17" s="11" customFormat="1" ht="30" customHeight="1">
      <c r="A46" s="129" t="s">
        <v>150</v>
      </c>
      <c r="B46" s="127" t="s">
        <v>137</v>
      </c>
      <c r="C46" s="44" t="s">
        <v>111</v>
      </c>
      <c r="D46" s="145">
        <v>43962</v>
      </c>
      <c r="E46" s="146">
        <v>-14</v>
      </c>
      <c r="F46" s="129">
        <v>5</v>
      </c>
      <c r="G46" s="129">
        <v>3</v>
      </c>
      <c r="H46" s="129">
        <v>3</v>
      </c>
      <c r="I46" s="129">
        <v>2</v>
      </c>
      <c r="J46" s="129">
        <v>1</v>
      </c>
      <c r="K46" s="147">
        <v>43980</v>
      </c>
      <c r="L46" s="129" t="s">
        <v>45</v>
      </c>
      <c r="M46" s="45"/>
      <c r="N46" s="129"/>
      <c r="O46" s="129"/>
      <c r="P46" s="127" t="s">
        <v>25</v>
      </c>
      <c r="Q46" s="127" t="s">
        <v>25</v>
      </c>
    </row>
    <row r="47" spans="1:17" s="11" customFormat="1" ht="63.75">
      <c r="A47" s="129" t="s">
        <v>151</v>
      </c>
      <c r="B47" s="127" t="s">
        <v>152</v>
      </c>
      <c r="C47" s="75" t="s">
        <v>143</v>
      </c>
      <c r="D47" s="145">
        <f>WORKDAY(K47,E47,swieta!$A$2:$A$52)</f>
        <v>43930</v>
      </c>
      <c r="E47" s="146">
        <f>-SUM(F47:J47)</f>
        <v>-14</v>
      </c>
      <c r="F47" s="129">
        <v>5</v>
      </c>
      <c r="G47" s="129">
        <v>3</v>
      </c>
      <c r="H47" s="129">
        <v>3</v>
      </c>
      <c r="I47" s="129">
        <v>2</v>
      </c>
      <c r="J47" s="129">
        <v>1</v>
      </c>
      <c r="K47" s="147">
        <v>43951</v>
      </c>
      <c r="L47" s="129" t="s">
        <v>18</v>
      </c>
      <c r="M47" s="45"/>
      <c r="N47" s="129"/>
      <c r="O47" s="129"/>
      <c r="P47" s="127" t="s">
        <v>25</v>
      </c>
      <c r="Q47" s="127" t="s">
        <v>25</v>
      </c>
    </row>
    <row r="48" spans="1:17" ht="19.5" customHeight="1">
      <c r="A48" s="42" t="s">
        <v>136</v>
      </c>
      <c r="B48" s="192"/>
      <c r="C48" s="192"/>
      <c r="D48" s="193"/>
      <c r="E48" s="194"/>
      <c r="F48" s="195"/>
      <c r="G48" s="195"/>
      <c r="H48" s="195"/>
      <c r="I48" s="195"/>
      <c r="J48" s="195"/>
      <c r="K48" s="196"/>
      <c r="L48" s="197"/>
      <c r="M48" s="197"/>
      <c r="N48" s="197"/>
      <c r="O48" s="197"/>
      <c r="P48" s="195"/>
      <c r="Q48" s="198"/>
    </row>
    <row r="49" spans="1:17" s="11" customFormat="1" ht="63.75">
      <c r="A49" s="130" t="s">
        <v>100</v>
      </c>
      <c r="B49" s="128" t="s">
        <v>22</v>
      </c>
      <c r="C49" s="44" t="s">
        <v>111</v>
      </c>
      <c r="D49" s="133"/>
      <c r="E49" s="68"/>
      <c r="F49" s="129"/>
      <c r="G49" s="129"/>
      <c r="H49" s="129"/>
      <c r="I49" s="129"/>
      <c r="J49" s="129"/>
      <c r="K49" s="73"/>
      <c r="L49" s="129" t="s">
        <v>19</v>
      </c>
      <c r="M49" s="45" t="s">
        <v>196</v>
      </c>
      <c r="N49" s="129"/>
      <c r="O49" s="129"/>
      <c r="P49" s="128" t="s">
        <v>191</v>
      </c>
      <c r="Q49" s="130" t="s">
        <v>193</v>
      </c>
    </row>
    <row r="50" spans="1:17" s="11" customFormat="1" ht="63.75">
      <c r="A50" s="130" t="s">
        <v>101</v>
      </c>
      <c r="B50" s="132" t="s">
        <v>195</v>
      </c>
      <c r="C50" s="44" t="s">
        <v>111</v>
      </c>
      <c r="D50" s="133"/>
      <c r="E50" s="68"/>
      <c r="F50" s="129"/>
      <c r="G50" s="129"/>
      <c r="H50" s="129"/>
      <c r="I50" s="129"/>
      <c r="J50" s="129"/>
      <c r="K50" s="73"/>
      <c r="L50" s="129" t="s">
        <v>45</v>
      </c>
      <c r="M50" s="45" t="s">
        <v>197</v>
      </c>
      <c r="N50" s="129"/>
      <c r="O50" s="129"/>
      <c r="P50" s="128" t="s">
        <v>191</v>
      </c>
      <c r="Q50" s="130" t="s">
        <v>193</v>
      </c>
    </row>
    <row r="51" spans="1:17" s="11" customFormat="1" ht="63.75">
      <c r="A51" s="130" t="s">
        <v>102</v>
      </c>
      <c r="B51" s="132" t="s">
        <v>23</v>
      </c>
      <c r="C51" s="44" t="s">
        <v>111</v>
      </c>
      <c r="D51" s="133"/>
      <c r="E51" s="68"/>
      <c r="F51" s="129"/>
      <c r="G51" s="129"/>
      <c r="H51" s="129"/>
      <c r="I51" s="129"/>
      <c r="J51" s="129"/>
      <c r="K51" s="73"/>
      <c r="L51" s="129" t="s">
        <v>19</v>
      </c>
      <c r="M51" s="45" t="s">
        <v>196</v>
      </c>
      <c r="N51" s="129"/>
      <c r="O51" s="129"/>
      <c r="P51" s="128" t="s">
        <v>192</v>
      </c>
      <c r="Q51" s="130" t="s">
        <v>194</v>
      </c>
    </row>
    <row r="52" spans="1:17" s="11" customFormat="1" ht="63.75">
      <c r="A52" s="129" t="s">
        <v>113</v>
      </c>
      <c r="B52" s="131" t="s">
        <v>17</v>
      </c>
      <c r="C52" s="44" t="s">
        <v>111</v>
      </c>
      <c r="D52" s="133"/>
      <c r="E52" s="68"/>
      <c r="F52" s="129"/>
      <c r="G52" s="129"/>
      <c r="H52" s="129"/>
      <c r="I52" s="129"/>
      <c r="J52" s="129"/>
      <c r="K52" s="73"/>
      <c r="L52" s="129" t="s">
        <v>45</v>
      </c>
      <c r="M52" s="45" t="s">
        <v>197</v>
      </c>
      <c r="N52" s="129"/>
      <c r="O52" s="129"/>
      <c r="P52" s="127" t="s">
        <v>192</v>
      </c>
      <c r="Q52" s="129" t="s">
        <v>194</v>
      </c>
    </row>
  </sheetData>
  <autoFilter ref="A2:Q47" xr:uid="{00000000-0009-0000-0000-000000000000}"/>
  <mergeCells count="45">
    <mergeCell ref="C31:C32"/>
    <mergeCell ref="L31:L32"/>
    <mergeCell ref="N31:N32"/>
    <mergeCell ref="Q14:Q15"/>
    <mergeCell ref="G14:G15"/>
    <mergeCell ref="H14:H15"/>
    <mergeCell ref="I14:I15"/>
    <mergeCell ref="J14:J15"/>
    <mergeCell ref="K14:K15"/>
    <mergeCell ref="O14:O15"/>
    <mergeCell ref="N14:N15"/>
    <mergeCell ref="P14:P15"/>
    <mergeCell ref="M14:M15"/>
    <mergeCell ref="M17:M20"/>
    <mergeCell ref="G5:G7"/>
    <mergeCell ref="H5:H7"/>
    <mergeCell ref="A5:A7"/>
    <mergeCell ref="B5:B7"/>
    <mergeCell ref="D5:D7"/>
    <mergeCell ref="E5:E7"/>
    <mergeCell ref="F5:F7"/>
    <mergeCell ref="C5:C7"/>
    <mergeCell ref="P5:P7"/>
    <mergeCell ref="Q5:Q7"/>
    <mergeCell ref="I5:I7"/>
    <mergeCell ref="J5:J7"/>
    <mergeCell ref="K5:K7"/>
    <mergeCell ref="M5:M7"/>
    <mergeCell ref="N5:N7"/>
    <mergeCell ref="F22:J22"/>
    <mergeCell ref="N19:N20"/>
    <mergeCell ref="O19:O20"/>
    <mergeCell ref="P19:P20"/>
    <mergeCell ref="A14:A15"/>
    <mergeCell ref="B14:B15"/>
    <mergeCell ref="D14:D15"/>
    <mergeCell ref="E14:E15"/>
    <mergeCell ref="F14:F15"/>
    <mergeCell ref="Q19:Q20"/>
    <mergeCell ref="M25:M29"/>
    <mergeCell ref="N26:N27"/>
    <mergeCell ref="O26:O27"/>
    <mergeCell ref="P26:P27"/>
    <mergeCell ref="Q26:Q27"/>
    <mergeCell ref="M23:M24"/>
  </mergeCells>
  <pageMargins left="0.39370078740157483" right="0.39370078740157483" top="0.39370078740157483" bottom="0.39370078740157483" header="0.31496062992125984" footer="0.31496062992125984"/>
  <pageSetup paperSize="9" scale="77" fitToHeight="4" orientation="portrait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2"/>
  <sheetViews>
    <sheetView topLeftCell="A22" workbookViewId="0">
      <selection activeCell="B60" sqref="B60"/>
    </sheetView>
  </sheetViews>
  <sheetFormatPr defaultColWidth="9.140625" defaultRowHeight="12.75"/>
  <cols>
    <col min="1" max="1" width="12.85546875" style="63" customWidth="1"/>
    <col min="2" max="2" width="120.140625" style="55" bestFit="1" customWidth="1"/>
    <col min="3" max="16384" width="9.140625" style="55"/>
  </cols>
  <sheetData>
    <row r="1" spans="1:3">
      <c r="A1" s="56" t="s">
        <v>47</v>
      </c>
      <c r="B1" s="57" t="s">
        <v>48</v>
      </c>
    </row>
    <row r="2" spans="1:3">
      <c r="A2" s="58">
        <v>42736</v>
      </c>
      <c r="B2" s="59" t="s">
        <v>49</v>
      </c>
    </row>
    <row r="3" spans="1:3">
      <c r="A3" s="58">
        <v>42741</v>
      </c>
      <c r="B3" s="60" t="s">
        <v>50</v>
      </c>
    </row>
    <row r="4" spans="1:3">
      <c r="A4" s="58">
        <v>42841</v>
      </c>
      <c r="B4" s="60" t="s">
        <v>51</v>
      </c>
    </row>
    <row r="5" spans="1:3">
      <c r="A5" s="58">
        <v>42842</v>
      </c>
      <c r="B5" s="60" t="s">
        <v>52</v>
      </c>
    </row>
    <row r="6" spans="1:3">
      <c r="A6" s="58">
        <v>42856</v>
      </c>
      <c r="B6" s="60" t="s">
        <v>53</v>
      </c>
    </row>
    <row r="7" spans="1:3">
      <c r="A7" s="58">
        <v>42858</v>
      </c>
      <c r="B7" s="60" t="s">
        <v>54</v>
      </c>
    </row>
    <row r="8" spans="1:3">
      <c r="A8" s="58">
        <v>42890</v>
      </c>
      <c r="B8" s="60" t="s">
        <v>55</v>
      </c>
    </row>
    <row r="9" spans="1:3">
      <c r="A9" s="58">
        <v>42901</v>
      </c>
      <c r="B9" s="60" t="s">
        <v>56</v>
      </c>
    </row>
    <row r="10" spans="1:3">
      <c r="A10" s="58">
        <v>42962</v>
      </c>
      <c r="B10" s="60" t="s">
        <v>57</v>
      </c>
      <c r="C10" s="61"/>
    </row>
    <row r="11" spans="1:3">
      <c r="A11" s="58">
        <v>43040</v>
      </c>
      <c r="B11" s="60" t="s">
        <v>58</v>
      </c>
    </row>
    <row r="12" spans="1:3">
      <c r="A12" s="58">
        <v>43050</v>
      </c>
      <c r="B12" s="60" t="s">
        <v>59</v>
      </c>
    </row>
    <row r="13" spans="1:3">
      <c r="A13" s="58">
        <v>43094</v>
      </c>
      <c r="B13" s="59" t="s">
        <v>60</v>
      </c>
    </row>
    <row r="14" spans="1:3">
      <c r="A14" s="58">
        <v>43095</v>
      </c>
      <c r="B14" s="60" t="s">
        <v>61</v>
      </c>
    </row>
    <row r="15" spans="1:3">
      <c r="A15" s="58">
        <v>43101</v>
      </c>
      <c r="B15" s="59" t="s">
        <v>49</v>
      </c>
    </row>
    <row r="16" spans="1:3">
      <c r="A16" s="58">
        <v>43106</v>
      </c>
      <c r="B16" s="59" t="s">
        <v>50</v>
      </c>
    </row>
    <row r="17" spans="1:3">
      <c r="A17" s="58">
        <v>43191</v>
      </c>
      <c r="B17" s="59" t="s">
        <v>51</v>
      </c>
    </row>
    <row r="18" spans="1:3">
      <c r="A18" s="58">
        <v>43192</v>
      </c>
      <c r="B18" s="59" t="s">
        <v>52</v>
      </c>
    </row>
    <row r="19" spans="1:3">
      <c r="A19" s="58">
        <v>43221</v>
      </c>
      <c r="B19" s="59" t="s">
        <v>53</v>
      </c>
    </row>
    <row r="20" spans="1:3">
      <c r="A20" s="58">
        <v>43223</v>
      </c>
      <c r="B20" s="59" t="s">
        <v>54</v>
      </c>
    </row>
    <row r="21" spans="1:3">
      <c r="A21" s="58">
        <v>43240</v>
      </c>
      <c r="B21" s="59" t="s">
        <v>55</v>
      </c>
    </row>
    <row r="22" spans="1:3">
      <c r="A22" s="58">
        <v>43251</v>
      </c>
      <c r="B22" s="55" t="s">
        <v>56</v>
      </c>
    </row>
    <row r="23" spans="1:3">
      <c r="A23" s="58">
        <v>43337</v>
      </c>
      <c r="B23" s="59" t="s">
        <v>57</v>
      </c>
    </row>
    <row r="24" spans="1:3">
      <c r="A24" s="58">
        <v>43405</v>
      </c>
      <c r="B24" s="59" t="s">
        <v>58</v>
      </c>
    </row>
    <row r="25" spans="1:3">
      <c r="A25" s="58">
        <v>43415</v>
      </c>
      <c r="B25" s="59" t="s">
        <v>59</v>
      </c>
    </row>
    <row r="26" spans="1:3">
      <c r="A26" s="58">
        <v>43459</v>
      </c>
      <c r="B26" s="59" t="s">
        <v>62</v>
      </c>
    </row>
    <row r="27" spans="1:3">
      <c r="A27" s="58">
        <v>43460</v>
      </c>
      <c r="B27" s="59" t="s">
        <v>63</v>
      </c>
    </row>
    <row r="28" spans="1:3">
      <c r="A28" s="58">
        <v>43466</v>
      </c>
      <c r="B28" s="59" t="s">
        <v>49</v>
      </c>
    </row>
    <row r="29" spans="1:3">
      <c r="A29" s="58">
        <v>43471</v>
      </c>
      <c r="B29" s="59" t="s">
        <v>50</v>
      </c>
    </row>
    <row r="30" spans="1:3">
      <c r="A30" s="58">
        <v>43576</v>
      </c>
      <c r="B30" s="59" t="s">
        <v>51</v>
      </c>
    </row>
    <row r="31" spans="1:3">
      <c r="A31" s="58">
        <v>43577</v>
      </c>
      <c r="B31" s="59" t="s">
        <v>52</v>
      </c>
      <c r="C31" s="62"/>
    </row>
    <row r="32" spans="1:3">
      <c r="A32" s="58">
        <v>43586</v>
      </c>
      <c r="B32" s="59" t="s">
        <v>53</v>
      </c>
      <c r="C32" s="62"/>
    </row>
    <row r="33" spans="1:3">
      <c r="A33" s="58">
        <v>43588</v>
      </c>
      <c r="B33" s="59" t="s">
        <v>54</v>
      </c>
      <c r="C33" s="62"/>
    </row>
    <row r="34" spans="1:3">
      <c r="A34" s="58">
        <v>43605</v>
      </c>
      <c r="B34" s="59" t="s">
        <v>55</v>
      </c>
      <c r="C34" s="62"/>
    </row>
    <row r="35" spans="1:3">
      <c r="A35" s="58">
        <v>43636</v>
      </c>
      <c r="B35" s="55" t="s">
        <v>56</v>
      </c>
      <c r="C35" s="62"/>
    </row>
    <row r="36" spans="1:3">
      <c r="A36" s="58">
        <v>43702</v>
      </c>
      <c r="B36" s="59" t="s">
        <v>57</v>
      </c>
      <c r="C36" s="62"/>
    </row>
    <row r="37" spans="1:3">
      <c r="A37" s="58">
        <v>43770</v>
      </c>
      <c r="B37" s="59" t="s">
        <v>58</v>
      </c>
      <c r="C37" s="62"/>
    </row>
    <row r="38" spans="1:3">
      <c r="A38" s="58">
        <v>43780</v>
      </c>
      <c r="B38" s="59" t="s">
        <v>59</v>
      </c>
      <c r="C38" s="62"/>
    </row>
    <row r="39" spans="1:3">
      <c r="A39" s="58">
        <v>43824</v>
      </c>
      <c r="B39" s="59" t="s">
        <v>62</v>
      </c>
      <c r="C39" s="62"/>
    </row>
    <row r="40" spans="1:3">
      <c r="A40" s="58">
        <v>43825</v>
      </c>
      <c r="B40" s="59" t="s">
        <v>63</v>
      </c>
      <c r="C40" s="62"/>
    </row>
    <row r="41" spans="1:3">
      <c r="A41" s="58">
        <v>43831</v>
      </c>
      <c r="B41" s="59" t="s">
        <v>49</v>
      </c>
      <c r="C41" s="62"/>
    </row>
    <row r="42" spans="1:3">
      <c r="A42" s="58">
        <v>43836</v>
      </c>
      <c r="B42" s="59" t="s">
        <v>50</v>
      </c>
      <c r="C42" s="62"/>
    </row>
    <row r="43" spans="1:3">
      <c r="A43" s="76">
        <v>43933</v>
      </c>
      <c r="B43" s="59" t="s">
        <v>75</v>
      </c>
      <c r="C43"/>
    </row>
    <row r="44" spans="1:3">
      <c r="A44" s="76">
        <v>43934</v>
      </c>
      <c r="B44" s="77" t="s">
        <v>76</v>
      </c>
      <c r="C44"/>
    </row>
    <row r="45" spans="1:3">
      <c r="A45" s="76">
        <v>43952</v>
      </c>
      <c r="B45" s="77" t="s">
        <v>77</v>
      </c>
      <c r="C45"/>
    </row>
    <row r="46" spans="1:3">
      <c r="A46" s="76">
        <v>43954</v>
      </c>
      <c r="B46" s="77" t="s">
        <v>78</v>
      </c>
      <c r="C46"/>
    </row>
    <row r="47" spans="1:3">
      <c r="A47" s="78">
        <v>43993</v>
      </c>
      <c r="B47" s="77" t="s">
        <v>79</v>
      </c>
      <c r="C47"/>
    </row>
    <row r="48" spans="1:3">
      <c r="A48" s="76">
        <v>44058</v>
      </c>
      <c r="B48" s="77" t="s">
        <v>80</v>
      </c>
      <c r="C48"/>
    </row>
    <row r="49" spans="1:3">
      <c r="A49" s="76">
        <v>44136</v>
      </c>
      <c r="B49" s="77" t="s">
        <v>81</v>
      </c>
      <c r="C49"/>
    </row>
    <row r="50" spans="1:3">
      <c r="A50" s="79">
        <v>44146</v>
      </c>
      <c r="B50" s="77" t="s">
        <v>82</v>
      </c>
      <c r="C50"/>
    </row>
    <row r="51" spans="1:3">
      <c r="A51" s="76">
        <v>44190</v>
      </c>
      <c r="B51" s="77" t="s">
        <v>83</v>
      </c>
      <c r="C51"/>
    </row>
    <row r="52" spans="1:3">
      <c r="A52" s="76">
        <v>44191</v>
      </c>
      <c r="B52" s="77" t="s">
        <v>84</v>
      </c>
      <c r="C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Zestawienie produktów zad 1 DII</vt:lpstr>
      <vt:lpstr>swieta</vt:lpstr>
      <vt:lpstr>Zaawansowanie %-old</vt:lpstr>
      <vt:lpstr>'Zestawienie produktów zad 1 DII'!_FiltrujBazeDanych</vt:lpstr>
      <vt:lpstr>'Zestawienie produktów zad 1 DII'!Obszar_wydruku</vt:lpstr>
      <vt:lpstr>'Zestawienie produktów zad 1 DII'!Tytuły_wydruku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Agata Włodarczyk</cp:lastModifiedBy>
  <cp:lastPrinted>2019-05-16T05:38:07Z</cp:lastPrinted>
  <dcterms:created xsi:type="dcterms:W3CDTF">2011-03-07T07:53:51Z</dcterms:created>
  <dcterms:modified xsi:type="dcterms:W3CDTF">2019-06-17T10:06:59Z</dcterms:modified>
</cp:coreProperties>
</file>